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 Services\21-22 Budget Services\Collections\Cost Recovery\"/>
    </mc:Choice>
  </mc:AlternateContent>
  <xr:revisionPtr revIDLastSave="0" documentId="8_{A5B1D432-A711-484B-BDC8-6FC0C655F7B7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Template Sample" sheetId="2" r:id="rId1"/>
    <sheet name="Acc Rec TOTALS" sheetId="1" state="hidden" r:id="rId2"/>
  </sheets>
  <definedNames>
    <definedName name="_xlnm.Print_Area" localSheetId="1">'Acc Rec TOTALS'!$A$1:$S$100</definedName>
    <definedName name="_xlnm.Print_Area" localSheetId="0">'Template Sample'!$A$1:$L$100</definedName>
    <definedName name="_xlnm.Print_Titles" localSheetId="1">'Acc Rec TOTALS'!$1:$7</definedName>
    <definedName name="_xlnm.Print_Titles" localSheetId="0">'Template Sample'!$1:$2</definedName>
    <definedName name="Z_8E4383D7_9B96_47A8_9EB9_2505CF6F7159_.wvu.Cols" localSheetId="1" hidden="1">'Acc Rec TOTALS'!$F:$H</definedName>
    <definedName name="Z_8E4383D7_9B96_47A8_9EB9_2505CF6F7159_.wvu.PrintArea" localSheetId="1" hidden="1">'Acc Rec TOTALS'!$A$6:$S$102</definedName>
    <definedName name="Z_8E4383D7_9B96_47A8_9EB9_2505CF6F7159_.wvu.PrintTitles" localSheetId="1" hidden="1">'Acc Rec TOTALS'!$1:$7</definedName>
    <definedName name="Z_8E4383D7_9B96_47A8_9EB9_2505CF6F7159_.wvu.Rows" localSheetId="0" hidden="1">'Template Sample'!$16:$16,'Template Sample'!$20:$20,'Template Sample'!$25:$25,'Template Sample'!$43:$43,'Template Sample'!$67:$67,'Template Sample'!$68:$69,'Template Sample'!$71:$71,'Template Sample'!#REF!,'Template Sample'!#REF!,'Template Sample'!#REF!,'Template Sample'!#REF!,'Template Sample'!#REF!,'Template Sample'!#REF!,'Template Sample'!#REF!</definedName>
    <definedName name="Z_AF2C63BF_E535_4232_9C21_8DDE4EDD15F4_.wvu.Cols" localSheetId="1" hidden="1">'Acc Rec TOTALS'!$F:$Q</definedName>
    <definedName name="Z_AF2C63BF_E535_4232_9C21_8DDE4EDD15F4_.wvu.PrintArea" localSheetId="1" hidden="1">'Acc Rec TOTALS'!$A$6:$S$102</definedName>
    <definedName name="Z_AF2C63BF_E535_4232_9C21_8DDE4EDD15F4_.wvu.PrintTitles" localSheetId="1" hidden="1">'Acc Rec TOTALS'!$1:$7</definedName>
    <definedName name="Z_AF2C63BF_E535_4232_9C21_8DDE4EDD15F4_.wvu.Rows" localSheetId="0" hidden="1">'Template Sample'!$16:$16,'Template Sample'!$20:$20,'Template Sample'!$25:$25,'Template Sample'!$43:$43,'Template Sample'!$67:$67,'Template Sample'!$68:$69,'Template Sample'!$71:$71,'Template Sample'!#REF!,'Template Sample'!$94:$94,'Template Sample'!#REF!,'Template Sample'!#REF!,'Template Sample'!#REF!,'Template Sample'!#REF!,'Template Sample'!#REF!,'Template Sample'!#REF!</definedName>
    <definedName name="Z_C75DD0B7_FAF9_453F_A3C6_3FADB6870076_.wvu.Cols" localSheetId="1" hidden="1">'Acc Rec TOTALS'!$F:$H,'Acc Rec TOTALS'!$J:$J,'Acc Rec TOTALS'!$L:$L</definedName>
    <definedName name="Z_C75DD0B7_FAF9_453F_A3C6_3FADB6870076_.wvu.PrintArea" localSheetId="1" hidden="1">'Acc Rec TOTALS'!$A$6:$S$102</definedName>
    <definedName name="Z_C75DD0B7_FAF9_453F_A3C6_3FADB6870076_.wvu.PrintTitles" localSheetId="1" hidden="1">'Acc Rec TOTALS'!$1:$7</definedName>
    <definedName name="Z_C75DD0B7_FAF9_453F_A3C6_3FADB6870076_.wvu.Rows" localSheetId="0" hidden="1">'Template Sample'!$16:$16,'Template Sample'!$20:$20,'Template Sample'!$25:$25,'Template Sample'!$43:$43,'Template Sample'!$67:$67,'Template Sample'!$68:$69,'Template Sample'!$71:$71,'Template Sample'!#REF!,'Template Sample'!$94:$94,'Template Sample'!#REF!,'Template Sample'!#REF!,'Template Sample'!#REF!,'Template Sample'!#REF!,'Template Sample'!#REF!,'Template Sample'!#REF!</definedName>
    <definedName name="Z_DD24D8ED_25D6_4D92_A649_D0166DAC21BA_.wvu.Cols" localSheetId="1" hidden="1">'Acc Rec TOTALS'!$F:$H,'Acc Rec TOTALS'!$J:$J</definedName>
    <definedName name="Z_DD24D8ED_25D6_4D92_A649_D0166DAC21BA_.wvu.PrintArea" localSheetId="1" hidden="1">'Acc Rec TOTALS'!$A$6:$S$102</definedName>
    <definedName name="Z_DD24D8ED_25D6_4D92_A649_D0166DAC21BA_.wvu.PrintTitles" localSheetId="1" hidden="1">'Acc Rec TOTALS'!$1:$7</definedName>
    <definedName name="Z_DD24D8ED_25D6_4D92_A649_D0166DAC21BA_.wvu.Rows" localSheetId="0" hidden="1">'Template Sample'!$16:$16,'Template Sample'!$20:$20,'Template Sample'!$25:$25,'Template Sample'!$43:$43,'Template Sample'!$67:$67,'Template Sample'!$68:$69,'Template Sample'!$71:$71,'Template Sample'!#REF!,'Template Sample'!$94:$94,'Template Sample'!#REF!,'Template Sample'!#REF!,'Template Sample'!#REF!,'Template Sample'!#REF!,'Template Sample'!#REF!,'Template Sample'!#REF!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7" i="1" l="1"/>
  <c r="S96" i="1"/>
  <c r="S95" i="1"/>
  <c r="S94" i="1"/>
  <c r="S93" i="1"/>
  <c r="S92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F100" i="1"/>
  <c r="S100" i="1" s="1"/>
  <c r="H100" i="1"/>
  <c r="J100" i="1"/>
  <c r="L100" i="1"/>
  <c r="N100" i="1"/>
  <c r="P100" i="1"/>
  <c r="G97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100" i="2" l="1"/>
  <c r="E97" i="2" s="1"/>
  <c r="I97" i="2" s="1"/>
  <c r="K97" i="2" s="1"/>
  <c r="E30" i="2" l="1"/>
  <c r="I30" i="2" s="1"/>
  <c r="E27" i="2"/>
  <c r="I27" i="2" s="1"/>
  <c r="E31" i="2"/>
  <c r="I31" i="2" s="1"/>
  <c r="K31" i="2" s="1"/>
  <c r="E59" i="2"/>
  <c r="I59" i="2" s="1"/>
  <c r="K59" i="2" s="1"/>
  <c r="E88" i="2"/>
  <c r="I88" i="2" s="1"/>
  <c r="K88" i="2" s="1"/>
  <c r="E62" i="2"/>
  <c r="I62" i="2" s="1"/>
  <c r="K62" i="2" s="1"/>
  <c r="E26" i="2"/>
  <c r="I26" i="2" s="1"/>
  <c r="K26" i="2" s="1"/>
  <c r="E16" i="2"/>
  <c r="E83" i="2"/>
  <c r="I83" i="2" s="1"/>
  <c r="E95" i="2"/>
  <c r="I95" i="2" s="1"/>
  <c r="E66" i="2"/>
  <c r="I66" i="2" s="1"/>
  <c r="E63" i="2"/>
  <c r="I63" i="2" s="1"/>
  <c r="K63" i="2" s="1"/>
  <c r="E60" i="2"/>
  <c r="I60" i="2" s="1"/>
  <c r="K60" i="2" s="1"/>
  <c r="E87" i="2"/>
  <c r="I87" i="2" s="1"/>
  <c r="K87" i="2" s="1"/>
  <c r="E73" i="2"/>
  <c r="I73" i="2" s="1"/>
  <c r="E56" i="2"/>
  <c r="I56" i="2" s="1"/>
  <c r="E89" i="2"/>
  <c r="I89" i="2" s="1"/>
  <c r="E76" i="2"/>
  <c r="I76" i="2" s="1"/>
  <c r="E46" i="2"/>
  <c r="I46" i="2" s="1"/>
  <c r="K46" i="2" s="1"/>
  <c r="E21" i="2"/>
  <c r="I21" i="2" s="1"/>
  <c r="K21" i="2" s="1"/>
  <c r="E42" i="2"/>
  <c r="I42" i="2" s="1"/>
  <c r="K42" i="2" s="1"/>
  <c r="E82" i="2"/>
  <c r="E52" i="2"/>
  <c r="E22" i="2"/>
  <c r="I22" i="2" s="1"/>
  <c r="K22" i="2" s="1"/>
  <c r="E34" i="2"/>
  <c r="I34" i="2" s="1"/>
  <c r="E67" i="2"/>
  <c r="I67" i="2" s="1"/>
  <c r="K67" i="2" s="1"/>
  <c r="E92" i="2"/>
  <c r="E39" i="2"/>
  <c r="I39" i="2" s="1"/>
  <c r="K39" i="2" s="1"/>
  <c r="E94" i="2"/>
  <c r="I94" i="2" s="1"/>
  <c r="K94" i="2" s="1"/>
  <c r="E58" i="2"/>
  <c r="E79" i="2"/>
  <c r="E96" i="2"/>
  <c r="I96" i="2" s="1"/>
  <c r="K96" i="2" s="1"/>
  <c r="E78" i="2"/>
  <c r="I78" i="2" s="1"/>
  <c r="E48" i="2"/>
  <c r="I48" i="2" s="1"/>
  <c r="K48" i="2" s="1"/>
  <c r="E18" i="2"/>
  <c r="E38" i="2"/>
  <c r="I38" i="2" s="1"/>
  <c r="K38" i="2" s="1"/>
  <c r="E71" i="2"/>
  <c r="I71" i="2" s="1"/>
  <c r="K71" i="2" s="1"/>
  <c r="E84" i="2"/>
  <c r="E35" i="2"/>
  <c r="E85" i="2"/>
  <c r="I85" i="2" s="1"/>
  <c r="K85" i="2" s="1"/>
  <c r="E54" i="2"/>
  <c r="I54" i="2" s="1"/>
  <c r="E91" i="2"/>
  <c r="I91" i="2" s="1"/>
  <c r="K91" i="2" s="1"/>
  <c r="E40" i="2"/>
  <c r="E41" i="2"/>
  <c r="I41" i="2" s="1"/>
  <c r="K41" i="2" s="1"/>
  <c r="E61" i="2"/>
  <c r="I61" i="2" s="1"/>
  <c r="K61" i="2" s="1"/>
  <c r="E51" i="2"/>
  <c r="E45" i="2"/>
  <c r="I45" i="2" s="1"/>
  <c r="K45" i="2" s="1"/>
  <c r="E57" i="2"/>
  <c r="I57" i="2" s="1"/>
  <c r="K57" i="2" s="1"/>
  <c r="E28" i="2"/>
  <c r="I28" i="2" s="1"/>
  <c r="K28" i="2" s="1"/>
  <c r="E77" i="2"/>
  <c r="E47" i="2"/>
  <c r="I47" i="2" s="1"/>
  <c r="K47" i="2" s="1"/>
  <c r="E43" i="2"/>
  <c r="I43" i="2" s="1"/>
  <c r="K43" i="2" s="1"/>
  <c r="E25" i="2"/>
  <c r="I25" i="2" s="1"/>
  <c r="K25" i="2" s="1"/>
  <c r="E44" i="2"/>
  <c r="E86" i="2"/>
  <c r="I86" i="2" s="1"/>
  <c r="E75" i="2"/>
  <c r="I75" i="2" s="1"/>
  <c r="K75" i="2" s="1"/>
  <c r="E32" i="2"/>
  <c r="I32" i="2" s="1"/>
  <c r="K32" i="2" s="1"/>
  <c r="E80" i="2"/>
  <c r="E33" i="2"/>
  <c r="I33" i="2" s="1"/>
  <c r="K33" i="2" s="1"/>
  <c r="E72" i="2"/>
  <c r="I72" i="2" s="1"/>
  <c r="K72" i="2" s="1"/>
  <c r="E68" i="2"/>
  <c r="I68" i="2" s="1"/>
  <c r="K68" i="2" s="1"/>
  <c r="E37" i="2"/>
  <c r="E19" i="2"/>
  <c r="I19" i="2" s="1"/>
  <c r="K19" i="2" s="1"/>
  <c r="E49" i="2"/>
  <c r="E81" i="2"/>
  <c r="E53" i="2"/>
  <c r="E24" i="2"/>
  <c r="I24" i="2" s="1"/>
  <c r="K24" i="2" s="1"/>
  <c r="E74" i="2"/>
  <c r="I74" i="2" s="1"/>
  <c r="K74" i="2" s="1"/>
  <c r="E65" i="2"/>
  <c r="I65" i="2" s="1"/>
  <c r="K65" i="2" s="1"/>
  <c r="E36" i="2"/>
  <c r="I36" i="2" s="1"/>
  <c r="K36" i="2" s="1"/>
  <c r="E17" i="2"/>
  <c r="I17" i="2" s="1"/>
  <c r="K17" i="2" s="1"/>
  <c r="E93" i="2"/>
  <c r="I93" i="2" s="1"/>
  <c r="E64" i="2"/>
  <c r="I64" i="2" s="1"/>
  <c r="K64" i="2" s="1"/>
  <c r="E23" i="2"/>
  <c r="I23" i="2" s="1"/>
  <c r="K23" i="2" s="1"/>
  <c r="E55" i="2"/>
  <c r="I55" i="2" s="1"/>
  <c r="K55" i="2" s="1"/>
  <c r="E50" i="2"/>
  <c r="I50" i="2" s="1"/>
  <c r="K50" i="2" s="1"/>
  <c r="E20" i="2"/>
  <c r="I20" i="2" s="1"/>
  <c r="K20" i="2" s="1"/>
  <c r="E70" i="2"/>
  <c r="I70" i="2" s="1"/>
  <c r="K70" i="2" s="1"/>
  <c r="E69" i="2"/>
  <c r="I69" i="2" s="1"/>
  <c r="K69" i="2" s="1"/>
  <c r="E29" i="2"/>
  <c r="E90" i="2"/>
  <c r="I90" i="2" s="1"/>
  <c r="K90" i="2" s="1"/>
  <c r="K95" i="2"/>
  <c r="K78" i="2"/>
  <c r="K56" i="2"/>
  <c r="K89" i="2"/>
  <c r="K83" i="2"/>
  <c r="K54" i="2"/>
  <c r="K76" i="2"/>
  <c r="K30" i="2"/>
  <c r="K86" i="2"/>
  <c r="K27" i="2"/>
  <c r="K34" i="2"/>
  <c r="K66" i="2"/>
  <c r="K73" i="2"/>
  <c r="I37" i="2" l="1"/>
  <c r="K37" i="2" s="1"/>
  <c r="I40" i="2"/>
  <c r="K40" i="2" s="1"/>
  <c r="I92" i="2"/>
  <c r="K92" i="2" s="1"/>
  <c r="I53" i="2"/>
  <c r="I44" i="2"/>
  <c r="K44" i="2" s="1"/>
  <c r="I51" i="2"/>
  <c r="K51" i="2" s="1"/>
  <c r="I35" i="2"/>
  <c r="K35" i="2" s="1"/>
  <c r="I79" i="2"/>
  <c r="K79" i="2" s="1"/>
  <c r="I52" i="2"/>
  <c r="K52" i="2" s="1"/>
  <c r="I16" i="2"/>
  <c r="K16" i="2" s="1"/>
  <c r="I29" i="2"/>
  <c r="I81" i="2"/>
  <c r="K81" i="2" s="1"/>
  <c r="I84" i="2"/>
  <c r="K84" i="2" s="1"/>
  <c r="I58" i="2"/>
  <c r="K58" i="2" s="1"/>
  <c r="I82" i="2"/>
  <c r="K82" i="2" s="1"/>
  <c r="I77" i="2"/>
  <c r="K77" i="2" s="1"/>
  <c r="E100" i="2"/>
  <c r="I18" i="2"/>
  <c r="K18" i="2" s="1"/>
  <c r="I49" i="2"/>
  <c r="K49" i="2" s="1"/>
  <c r="I80" i="2"/>
  <c r="K80" i="2" s="1"/>
  <c r="K93" i="2"/>
  <c r="I100" i="2" l="1"/>
  <c r="K29" i="2"/>
  <c r="K53" i="2"/>
  <c r="IV53" i="2" s="1"/>
  <c r="K10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Shasta County</author>
    <author>Superior Court of California County of Shasta</author>
  </authors>
  <commentList>
    <comment ref="C8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Changed to 42200-319150
</t>
        </r>
      </text>
    </comment>
    <comment ref="D9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Superior Court of California County of Shasta:
include 317500
</t>
        </r>
      </text>
    </comment>
  </commentList>
</comments>
</file>

<file path=xl/sharedStrings.xml><?xml version="1.0" encoding="utf-8"?>
<sst xmlns="http://schemas.openxmlformats.org/spreadsheetml/2006/main" count="426" uniqueCount="166">
  <si>
    <t>SUPERIOR COURT OF CALIFORNIA</t>
  </si>
  <si>
    <t>Account Receivable - Collection Comparisons</t>
  </si>
  <si>
    <t>General Ledg</t>
  </si>
  <si>
    <t>July</t>
  </si>
  <si>
    <t>August</t>
  </si>
  <si>
    <t>September</t>
  </si>
  <si>
    <t>October</t>
  </si>
  <si>
    <t>November</t>
  </si>
  <si>
    <t>December</t>
  </si>
  <si>
    <t>Total from</t>
  </si>
  <si>
    <t>Account No.</t>
  </si>
  <si>
    <t>Revenue</t>
  </si>
  <si>
    <t>Months</t>
  </si>
  <si>
    <t>Alcohol Abuse Prevention</t>
  </si>
  <si>
    <t>00806</t>
  </si>
  <si>
    <t>007700</t>
  </si>
  <si>
    <t>Criminal Just Construction Fund</t>
  </si>
  <si>
    <t>00810</t>
  </si>
  <si>
    <t>Warrant Assessment</t>
  </si>
  <si>
    <t>00811</t>
  </si>
  <si>
    <t>Courthouse Construction Fund</t>
  </si>
  <si>
    <t>00812</t>
  </si>
  <si>
    <t>Domestic Violence Special Fund</t>
  </si>
  <si>
    <t>00818</t>
  </si>
  <si>
    <t>00819</t>
  </si>
  <si>
    <t>317500</t>
  </si>
  <si>
    <t>317505</t>
  </si>
  <si>
    <t>00823</t>
  </si>
  <si>
    <t>318510</t>
  </si>
  <si>
    <t>Spay &amp; Neuter Fee</t>
  </si>
  <si>
    <t>00824</t>
  </si>
  <si>
    <t>Crime Prev Prg Fine</t>
  </si>
  <si>
    <t>Fingerprint ID Fund</t>
  </si>
  <si>
    <t>00826</t>
  </si>
  <si>
    <t>Criminal Lab Fee</t>
  </si>
  <si>
    <t>00831</t>
  </si>
  <si>
    <t>County Health Department</t>
  </si>
  <si>
    <t>Proof Of Correction</t>
  </si>
  <si>
    <t>00941</t>
  </si>
  <si>
    <t>007402</t>
  </si>
  <si>
    <t>State Penalty Fund</t>
  </si>
  <si>
    <t>007405</t>
  </si>
  <si>
    <t>State Sex Offender Fund</t>
  </si>
  <si>
    <t>007414</t>
  </si>
  <si>
    <t>Trauma Head Injury</t>
  </si>
  <si>
    <t>007419</t>
  </si>
  <si>
    <t>State Motor Vehicle Fund</t>
  </si>
  <si>
    <t>007420</t>
  </si>
  <si>
    <t>Restitution Fine</t>
  </si>
  <si>
    <t>007425</t>
  </si>
  <si>
    <t>007428</t>
  </si>
  <si>
    <t>Fish &amp; Game</t>
  </si>
  <si>
    <t>007432</t>
  </si>
  <si>
    <t>Victim Indemnity</t>
  </si>
  <si>
    <t>007433</t>
  </si>
  <si>
    <t>State Health &amp; Safety</t>
  </si>
  <si>
    <t>007434</t>
  </si>
  <si>
    <t>Surcharge (-$10,000)</t>
  </si>
  <si>
    <t>007444</t>
  </si>
  <si>
    <t>Fish &amp; Game Preservation Fund</t>
  </si>
  <si>
    <t>007446</t>
  </si>
  <si>
    <t>Restitution Divers Fee</t>
  </si>
  <si>
    <t>007447</t>
  </si>
  <si>
    <t>Domestic Violence Fund</t>
  </si>
  <si>
    <t>007448</t>
  </si>
  <si>
    <t>Court Automation</t>
  </si>
  <si>
    <t>007450</t>
  </si>
  <si>
    <t>State General Fund</t>
  </si>
  <si>
    <t>007452</t>
  </si>
  <si>
    <t>Crim Fine Surcharge</t>
  </si>
  <si>
    <t>007481</t>
  </si>
  <si>
    <t>State Crt Const Pen</t>
  </si>
  <si>
    <t>007483</t>
  </si>
  <si>
    <t>Civil Assessment</t>
  </si>
  <si>
    <t>00952</t>
  </si>
  <si>
    <t>675750</t>
  </si>
  <si>
    <t>County General Fund</t>
  </si>
  <si>
    <t>Base Fine - County</t>
  </si>
  <si>
    <t>School Fund</t>
  </si>
  <si>
    <t>Penalty Assessment</t>
  </si>
  <si>
    <t>Clerk's Filing Fee</t>
  </si>
  <si>
    <t>Split Filing Fee</t>
  </si>
  <si>
    <t>Collection Service Fee</t>
  </si>
  <si>
    <t>VC Admin Assessment</t>
  </si>
  <si>
    <t>Installment Collection Fee</t>
  </si>
  <si>
    <t>DUI Admin Fee</t>
  </si>
  <si>
    <t>Admin Fund - VC16028</t>
  </si>
  <si>
    <t>Returned Check Svc Chg</t>
  </si>
  <si>
    <t>Misc. Revenue</t>
  </si>
  <si>
    <t>20110</t>
  </si>
  <si>
    <t>Public Defender Fees</t>
  </si>
  <si>
    <t>Alcohol Content Test</t>
  </si>
  <si>
    <t>DA Child Abduction</t>
  </si>
  <si>
    <t>Booking Fees - County</t>
  </si>
  <si>
    <t>Juv Hall Costs</t>
  </si>
  <si>
    <t>26200</t>
  </si>
  <si>
    <t>686100</t>
  </si>
  <si>
    <t>Prpty Damage J/Hall</t>
  </si>
  <si>
    <t>799750</t>
  </si>
  <si>
    <t>Sub Abuse Fee</t>
  </si>
  <si>
    <t>26302</t>
  </si>
  <si>
    <t>318540</t>
  </si>
  <si>
    <t>Cost of Probation</t>
  </si>
  <si>
    <t>Prob/Summary Fee</t>
  </si>
  <si>
    <t>Diversion Fee/Prob</t>
  </si>
  <si>
    <t>Adult Work Prog Fee</t>
  </si>
  <si>
    <t>692330</t>
  </si>
  <si>
    <t>Juv Cost Probation</t>
  </si>
  <si>
    <t>26303</t>
  </si>
  <si>
    <t>671600</t>
  </si>
  <si>
    <t>Record Seal - Juv</t>
  </si>
  <si>
    <t>692340</t>
  </si>
  <si>
    <t>Juv Home Elect Cost</t>
  </si>
  <si>
    <t>692350</t>
  </si>
  <si>
    <t>HEC Fees Adult</t>
  </si>
  <si>
    <t>26314</t>
  </si>
  <si>
    <t>HEC &amp; Juv Strap Fee</t>
  </si>
  <si>
    <t>692353</t>
  </si>
  <si>
    <t>Supervised OR Fee</t>
  </si>
  <si>
    <t>692355</t>
  </si>
  <si>
    <t>Juv Camp Costs</t>
  </si>
  <si>
    <t>26400</t>
  </si>
  <si>
    <t>ALC Rehab Program</t>
  </si>
  <si>
    <t>Juvenile Dependancy</t>
  </si>
  <si>
    <t>Crt Appt Atty/Minor</t>
  </si>
  <si>
    <t>97015</t>
  </si>
  <si>
    <t>675770</t>
  </si>
  <si>
    <t>675790</t>
  </si>
  <si>
    <t>675901</t>
  </si>
  <si>
    <t>693001</t>
  </si>
  <si>
    <t>COLLECTIONS TOTALS</t>
  </si>
  <si>
    <t xml:space="preserve"> </t>
  </si>
  <si>
    <t>ANALYSIS OF COLLECTION CHARGES DISTRIBUTION</t>
  </si>
  <si>
    <t>Percent</t>
  </si>
  <si>
    <t xml:space="preserve">Cost of </t>
  </si>
  <si>
    <t>Collections</t>
  </si>
  <si>
    <t>675771</t>
  </si>
  <si>
    <t>318550</t>
  </si>
  <si>
    <t>Crime Preve Prg Fine</t>
  </si>
  <si>
    <t>675100</t>
  </si>
  <si>
    <t>`</t>
  </si>
  <si>
    <t>COLLECTIONS TOTAL</t>
  </si>
  <si>
    <t>July 2004 to December 2004</t>
  </si>
  <si>
    <t>Net Revenue</t>
  </si>
  <si>
    <t>Collected</t>
  </si>
  <si>
    <t xml:space="preserve">COUNTY OF </t>
  </si>
  <si>
    <t>City General Fund - City A</t>
  </si>
  <si>
    <t>City Base Fine - City A</t>
  </si>
  <si>
    <t>City General Fund - City B</t>
  </si>
  <si>
    <t>City Base Fine - City B</t>
  </si>
  <si>
    <t>Booking  Fee - City B</t>
  </si>
  <si>
    <t>City General Fund - City C</t>
  </si>
  <si>
    <t>City Base Fine - City C</t>
  </si>
  <si>
    <t>Booking Fee - City C</t>
  </si>
  <si>
    <t>Column A</t>
  </si>
  <si>
    <t>Column B</t>
  </si>
  <si>
    <t>Column C</t>
  </si>
  <si>
    <t>Column D</t>
  </si>
  <si>
    <t>PC 1463.007</t>
  </si>
  <si>
    <t>Delinquent Revenue</t>
  </si>
  <si>
    <t>Cost:</t>
  </si>
  <si>
    <t>Restitution Diversion Fee</t>
  </si>
  <si>
    <t>FI$Cal</t>
  </si>
  <si>
    <t xml:space="preserve">FOR THE PERIOD ENDING MM/DD/YYYY </t>
  </si>
  <si>
    <t>NAME - COURT/COUNTY</t>
  </si>
  <si>
    <t>Court Appt Attorney/Minor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</si>
</sst>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%"/>
    <numFmt numFmtId="166" formatCode="_-&quot;$&quot;* #,##0_-;\-&quot;$&quot;* #,##0_-;_-&quot;$&quot;* &quot;-&quot;??_-;_-@_-"/>
    <numFmt numFmtId="167" formatCode="mmmm\-yy"/>
    <numFmt numFmtId="168" formatCode="&quot;$&quot;#,##0"/>
  </numFmts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49" fontId="2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1" applyFont="1"/>
    <xf numFmtId="164" fontId="2" fillId="0" borderId="0" xfId="1" applyFont="1" applyFill="1"/>
    <xf numFmtId="0" fontId="0" fillId="0" borderId="0" xfId="0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164" fontId="2" fillId="0" borderId="1" xfId="1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right"/>
    </xf>
    <xf numFmtId="0" fontId="2" fillId="0" borderId="0" xfId="0" applyFont="1" applyFill="1"/>
    <xf numFmtId="49" fontId="2" fillId="0" borderId="0" xfId="0" applyNumberFormat="1" applyFont="1" applyBorder="1" applyAlignment="1">
      <alignment horizontal="right"/>
    </xf>
    <xf numFmtId="49" fontId="2" fillId="0" borderId="0" xfId="0" quotePrefix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0" fillId="0" borderId="0" xfId="0" applyFill="1"/>
    <xf numFmtId="9" fontId="1" fillId="0" borderId="0" xfId="2"/>
    <xf numFmtId="0" fontId="0" fillId="0" borderId="0" xfId="0" applyBorder="1" applyAlignment="1">
      <alignment horizontal="centerContinuous"/>
    </xf>
    <xf numFmtId="9" fontId="1" fillId="0" borderId="1" xfId="2" applyBorder="1"/>
    <xf numFmtId="0" fontId="0" fillId="0" borderId="0" xfId="0" quotePrefix="1" applyBorder="1"/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Fill="1"/>
    <xf numFmtId="49" fontId="5" fillId="0" borderId="0" xfId="0" quotePrefix="1" applyNumberFormat="1" applyFont="1" applyFill="1" applyBorder="1" applyAlignment="1">
      <alignment horizontal="left"/>
    </xf>
    <xf numFmtId="49" fontId="5" fillId="0" borderId="0" xfId="0" quotePrefix="1" applyNumberFormat="1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164" fontId="5" fillId="0" borderId="0" xfId="1" applyFont="1" applyFill="1"/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right"/>
    </xf>
    <xf numFmtId="164" fontId="5" fillId="0" borderId="0" xfId="1" applyFont="1"/>
    <xf numFmtId="0" fontId="5" fillId="0" borderId="0" xfId="0" applyFont="1"/>
    <xf numFmtId="0" fontId="0" fillId="0" borderId="0" xfId="0" applyFill="1" applyAlignment="1">
      <alignment horizontal="center"/>
    </xf>
    <xf numFmtId="165" fontId="1" fillId="0" borderId="0" xfId="2" applyNumberFormat="1" applyBorder="1"/>
    <xf numFmtId="166" fontId="1" fillId="0" borderId="2" xfId="1" applyNumberFormat="1" applyFont="1" applyBorder="1"/>
    <xf numFmtId="166" fontId="1" fillId="0" borderId="0" xfId="1" applyNumberFormat="1"/>
    <xf numFmtId="166" fontId="1" fillId="0" borderId="1" xfId="1" applyNumberFormat="1" applyFont="1" applyBorder="1" applyAlignment="1">
      <alignment horizontal="center"/>
    </xf>
    <xf numFmtId="166" fontId="1" fillId="0" borderId="0" xfId="1" applyNumberFormat="1" applyBorder="1"/>
    <xf numFmtId="166" fontId="1" fillId="0" borderId="1" xfId="1" applyNumberForma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49" fontId="2" fillId="0" borderId="4" xfId="0" applyNumberFormat="1" applyFont="1" applyBorder="1" applyAlignment="1">
      <alignment horizontal="right"/>
    </xf>
    <xf numFmtId="164" fontId="2" fillId="0" borderId="4" xfId="1" applyFont="1" applyBorder="1" applyAlignment="1">
      <alignment horizontal="centerContinuous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164" fontId="2" fillId="0" borderId="0" xfId="1" applyFont="1" applyBorder="1" applyAlignment="1">
      <alignment horizontal="centerContinuous"/>
    </xf>
    <xf numFmtId="0" fontId="2" fillId="0" borderId="0" xfId="0" applyFont="1" applyBorder="1"/>
    <xf numFmtId="0" fontId="2" fillId="0" borderId="7" xfId="0" applyFont="1" applyBorder="1"/>
    <xf numFmtId="0" fontId="2" fillId="0" borderId="6" xfId="0" applyFont="1" applyBorder="1"/>
    <xf numFmtId="164" fontId="2" fillId="0" borderId="0" xfId="1" applyFont="1" applyBorder="1"/>
    <xf numFmtId="164" fontId="2" fillId="0" borderId="0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0" xfId="1" applyFont="1" applyFill="1" applyBorder="1"/>
    <xf numFmtId="164" fontId="2" fillId="0" borderId="7" xfId="0" applyNumberFormat="1" applyFont="1" applyBorder="1"/>
    <xf numFmtId="0" fontId="2" fillId="0" borderId="6" xfId="0" applyFont="1" applyFill="1" applyBorder="1"/>
    <xf numFmtId="0" fontId="2" fillId="0" borderId="0" xfId="0" applyFont="1" applyFill="1" applyBorder="1"/>
    <xf numFmtId="44" fontId="2" fillId="0" borderId="0" xfId="1" applyNumberFormat="1" applyFont="1" applyBorder="1"/>
    <xf numFmtId="164" fontId="2" fillId="0" borderId="7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0" xfId="1" applyFont="1" applyBorder="1"/>
    <xf numFmtId="164" fontId="2" fillId="0" borderId="11" xfId="0" applyNumberFormat="1" applyFont="1" applyBorder="1"/>
    <xf numFmtId="0" fontId="0" fillId="0" borderId="4" xfId="0" applyBorder="1"/>
    <xf numFmtId="0" fontId="0" fillId="0" borderId="6" xfId="0" applyFill="1" applyBorder="1" applyAlignment="1">
      <alignment horizontal="centerContinuous"/>
    </xf>
    <xf numFmtId="9" fontId="1" fillId="0" borderId="0" xfId="2" applyBorder="1" applyAlignment="1">
      <alignment horizontal="centerContinuous"/>
    </xf>
    <xf numFmtId="166" fontId="1" fillId="0" borderId="0" xfId="1" applyNumberFormat="1" applyBorder="1" applyAlignment="1">
      <alignment horizontal="centerContinuous"/>
    </xf>
    <xf numFmtId="0" fontId="0" fillId="0" borderId="0" xfId="0" applyBorder="1"/>
    <xf numFmtId="0" fontId="0" fillId="0" borderId="7" xfId="0" applyBorder="1"/>
    <xf numFmtId="0" fontId="0" fillId="0" borderId="6" xfId="0" applyFill="1" applyBorder="1"/>
    <xf numFmtId="9" fontId="1" fillId="0" borderId="0" xfId="2" applyBorder="1"/>
    <xf numFmtId="9" fontId="1" fillId="0" borderId="0" xfId="2" applyBorder="1" applyAlignment="1">
      <alignment horizontal="center"/>
    </xf>
    <xf numFmtId="166" fontId="1" fillId="0" borderId="0" xfId="1" applyNumberFormat="1" applyBorder="1" applyAlignment="1">
      <alignment horizontal="center"/>
    </xf>
    <xf numFmtId="166" fontId="0" fillId="0" borderId="0" xfId="0" applyNumberFormat="1" applyBorder="1"/>
    <xf numFmtId="166" fontId="0" fillId="0" borderId="7" xfId="0" applyNumberFormat="1" applyBorder="1"/>
    <xf numFmtId="166" fontId="1" fillId="0" borderId="0" xfId="1" applyNumberFormat="1" applyFill="1" applyBorder="1"/>
    <xf numFmtId="0" fontId="0" fillId="0" borderId="0" xfId="0" applyFill="1" applyBorder="1"/>
    <xf numFmtId="0" fontId="5" fillId="0" borderId="6" xfId="0" applyFont="1" applyFill="1" applyBorder="1"/>
    <xf numFmtId="164" fontId="5" fillId="0" borderId="0" xfId="1" applyFont="1" applyFill="1" applyBorder="1"/>
    <xf numFmtId="164" fontId="5" fillId="0" borderId="0" xfId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65" fontId="1" fillId="0" borderId="0" xfId="2" applyNumberFormat="1" applyFont="1" applyBorder="1"/>
    <xf numFmtId="166" fontId="1" fillId="0" borderId="0" xfId="1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7" xfId="0" applyFont="1" applyBorder="1"/>
    <xf numFmtId="0" fontId="0" fillId="0" borderId="9" xfId="0" applyFill="1" applyBorder="1" applyAlignment="1">
      <alignment horizontal="center"/>
    </xf>
    <xf numFmtId="0" fontId="0" fillId="0" borderId="1" xfId="0" applyBorder="1"/>
    <xf numFmtId="165" fontId="1" fillId="0" borderId="10" xfId="2" applyNumberFormat="1" applyBorder="1"/>
    <xf numFmtId="166" fontId="1" fillId="0" borderId="10" xfId="1" applyNumberFormat="1" applyBorder="1"/>
    <xf numFmtId="166" fontId="1" fillId="0" borderId="11" xfId="1" applyNumberFormat="1" applyBorder="1"/>
    <xf numFmtId="0" fontId="0" fillId="0" borderId="3" xfId="0" applyFill="1" applyBorder="1"/>
    <xf numFmtId="9" fontId="1" fillId="0" borderId="4" xfId="2" applyBorder="1"/>
    <xf numFmtId="166" fontId="1" fillId="0" borderId="4" xfId="1" applyNumberFormat="1" applyBorder="1"/>
    <xf numFmtId="0" fontId="2" fillId="0" borderId="6" xfId="0" applyFont="1" applyFill="1" applyBorder="1" applyAlignment="1">
      <alignment horizontal="left"/>
    </xf>
    <xf numFmtId="0" fontId="0" fillId="0" borderId="0" xfId="0" applyFill="1" applyBorder="1" applyAlignment="1">
      <alignment horizontal="centerContinuous"/>
    </xf>
    <xf numFmtId="9" fontId="1" fillId="0" borderId="0" xfId="2" applyFill="1" applyBorder="1" applyAlignment="1">
      <alignment horizontal="centerContinuous"/>
    </xf>
    <xf numFmtId="0" fontId="1" fillId="0" borderId="7" xfId="0" applyFont="1" applyBorder="1" applyAlignment="1">
      <alignment horizontal="center"/>
    </xf>
    <xf numFmtId="168" fontId="1" fillId="0" borderId="0" xfId="1" applyNumberFormat="1" applyBorder="1"/>
    <xf numFmtId="168" fontId="1" fillId="0" borderId="0" xfId="1" applyNumberFormat="1" applyFont="1" applyBorder="1"/>
    <xf numFmtId="0" fontId="1" fillId="0" borderId="6" xfId="0" applyFont="1" applyFill="1" applyBorder="1"/>
    <xf numFmtId="0" fontId="1" fillId="0" borderId="0" xfId="0" applyFont="1" applyAlignment="1"/>
    <xf numFmtId="0" fontId="0" fillId="0" borderId="0" xfId="0" applyAlignment="1"/>
    <xf numFmtId="0" fontId="1" fillId="0" borderId="0" xfId="0" applyFont="1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167" fontId="1" fillId="0" borderId="6" xfId="0" applyNumberFormat="1" applyFont="1" applyBorder="1" applyAlignment="1">
      <alignment horizontal="center"/>
    </xf>
    <xf numFmtId="167" fontId="0" fillId="0" borderId="0" xfId="0" quotePrefix="1" applyNumberFormat="1" applyBorder="1" applyAlignment="1">
      <alignment horizontal="center"/>
    </xf>
    <xf numFmtId="166" fontId="1" fillId="0" borderId="0" xfId="1" applyNumberFormat="1" applyFill="1" applyBorder="1" applyAlignment="1">
      <alignment horizontal="center"/>
    </xf>
    <xf numFmtId="166" fontId="1" fillId="0" borderId="0" xfId="1" applyNumberFormat="1" applyFill="1" applyBorder="1" applyAlignment="1">
      <alignment horizontal="centerContinuous"/>
    </xf>
    <xf numFmtId="166" fontId="1" fillId="0" borderId="12" xfId="1" applyNumberForma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166" fontId="1" fillId="0" borderId="0" xfId="1" applyNumberFormat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1790700</xdr:colOff>
      <xdr:row>57</xdr:row>
      <xdr:rowOff>19050</xdr:rowOff>
    </xdr:from>
    <xdr:to>
      <xdr:col>18</xdr:col>
      <xdr:colOff>219075</xdr:colOff>
      <xdr:row>88</xdr:row>
      <xdr:rowOff>114300</xdr:rowOff>
    </xdr:to>
    <xdr:sp macro="" textlink="">
      <xdr:nvSpPr>
        <xdr:cNvPr id="1036" name="WordArt 1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90700" y="10887075"/>
          <a:ext cx="9839325" cy="60007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96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SAMPLE</a:t>
          </a:r>
        </a:p>
      </xdr:txBody>
    </xdr:sp>
    <xdr:clientData/>
  </xdr:twoCellAnchor>
  <xdr:twoCellAnchor editAs="absolute">
    <xdr:from>
      <xdr:col>0</xdr:col>
      <xdr:colOff>1143000</xdr:colOff>
      <xdr:row>12</xdr:row>
      <xdr:rowOff>95250</xdr:rowOff>
    </xdr:from>
    <xdr:to>
      <xdr:col>15</xdr:col>
      <xdr:colOff>933450</xdr:colOff>
      <xdr:row>44</xdr:row>
      <xdr:rowOff>0</xdr:rowOff>
    </xdr:to>
    <xdr:sp macro="" textlink="">
      <xdr:nvSpPr>
        <xdr:cNvPr id="1040" name="WordArt 16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0" y="2390775"/>
          <a:ext cx="9839325" cy="60007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96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2"/>
  <sheetViews>
    <sheetView tabSelected="1" view="pageBreakPreview" zoomScale="160" zoomScaleNormal="100" zoomScaleSheetLayoutView="160" workbookViewId="0">
      <selection activeCell="O91" sqref="O91"/>
    </sheetView>
  </sheetViews>
  <sheetFormatPr defaultRowHeight="12.75" x14ac:dyDescent="0.2"/>
  <cols>
    <col min="1" max="1" width="29.7109375" style="13" customWidth="1"/>
    <col min="2" max="2" width="10.140625" bestFit="1" customWidth="1"/>
    <col min="3" max="3" width="9.7109375" customWidth="1"/>
    <col min="4" max="4" width="0.28515625" customWidth="1"/>
    <col min="5" max="5" width="12.7109375" style="14" customWidth="1"/>
    <col min="6" max="6" width="2" customWidth="1"/>
    <col min="7" max="7" width="18.7109375" style="33" bestFit="1" customWidth="1"/>
    <col min="8" max="8" width="2" customWidth="1"/>
    <col min="9" max="9" width="12.28515625" style="33" customWidth="1"/>
    <col min="10" max="10" width="2" bestFit="1" customWidth="1"/>
    <col min="11" max="11" width="14.28515625" bestFit="1" customWidth="1"/>
    <col min="16" max="16" width="8.7109375" customWidth="1"/>
    <col min="18" max="18" width="29.7109375" customWidth="1"/>
  </cols>
  <sheetData>
    <row r="1" spans="1:11" x14ac:dyDescent="0.2">
      <c r="A1" s="93"/>
      <c r="B1" s="64"/>
      <c r="C1" s="64"/>
      <c r="D1" s="64"/>
      <c r="E1" s="94"/>
      <c r="F1" s="64"/>
      <c r="G1" s="95"/>
      <c r="H1" s="64"/>
      <c r="I1" s="110"/>
      <c r="J1" s="110"/>
      <c r="K1" s="112"/>
    </row>
    <row r="2" spans="1:11" x14ac:dyDescent="0.2">
      <c r="A2" s="70"/>
      <c r="B2" s="68"/>
      <c r="C2" s="68"/>
      <c r="D2" s="68"/>
      <c r="E2" s="71"/>
      <c r="F2" s="68"/>
      <c r="G2" s="35"/>
      <c r="H2" s="68"/>
      <c r="I2" s="76"/>
      <c r="J2" s="113"/>
      <c r="K2" s="114"/>
    </row>
    <row r="3" spans="1:11" x14ac:dyDescent="0.2">
      <c r="A3" s="65"/>
      <c r="B3" s="15"/>
      <c r="C3" s="15"/>
      <c r="D3" s="15"/>
      <c r="E3" s="66"/>
      <c r="F3" s="15"/>
      <c r="G3" s="67"/>
      <c r="H3" s="15"/>
      <c r="I3" s="111"/>
      <c r="J3" s="113"/>
      <c r="K3" s="114"/>
    </row>
    <row r="4" spans="1:11" x14ac:dyDescent="0.2">
      <c r="A4" s="107" t="s">
        <v>164</v>
      </c>
      <c r="B4" s="15"/>
      <c r="C4" s="97"/>
      <c r="D4" s="97"/>
      <c r="E4" s="98"/>
      <c r="F4" s="15"/>
      <c r="G4" s="67"/>
      <c r="H4" s="15"/>
      <c r="I4" s="67"/>
      <c r="J4" s="68"/>
      <c r="K4" s="69"/>
    </row>
    <row r="5" spans="1:11" x14ac:dyDescent="0.2">
      <c r="A5" s="65" t="s">
        <v>132</v>
      </c>
      <c r="B5" s="15"/>
      <c r="C5" s="15"/>
      <c r="D5" s="15"/>
      <c r="E5" s="66"/>
      <c r="F5" s="15"/>
      <c r="G5" s="67"/>
      <c r="H5" s="15"/>
      <c r="I5" s="67"/>
      <c r="J5" s="68"/>
      <c r="K5" s="69"/>
    </row>
    <row r="6" spans="1:11" x14ac:dyDescent="0.2">
      <c r="A6" s="108" t="s">
        <v>163</v>
      </c>
      <c r="B6" s="109"/>
      <c r="C6" s="109"/>
      <c r="D6" s="109"/>
      <c r="E6" s="109"/>
      <c r="F6" s="109"/>
      <c r="G6" s="109"/>
      <c r="H6" s="109"/>
      <c r="I6" s="109"/>
      <c r="J6" s="68"/>
      <c r="K6" s="69"/>
    </row>
    <row r="7" spans="1:11" x14ac:dyDescent="0.2">
      <c r="A7" s="70"/>
      <c r="B7" s="68"/>
      <c r="C7" s="68"/>
      <c r="D7" s="68"/>
      <c r="E7" s="71"/>
      <c r="F7" s="68"/>
      <c r="G7" s="35"/>
      <c r="H7" s="68"/>
      <c r="I7" s="35"/>
      <c r="J7" s="68"/>
      <c r="K7" s="69"/>
    </row>
    <row r="8" spans="1:11" x14ac:dyDescent="0.2">
      <c r="A8" s="70"/>
      <c r="B8" s="68"/>
      <c r="C8" s="68"/>
      <c r="D8" s="68"/>
      <c r="E8" s="71"/>
      <c r="F8" s="68"/>
      <c r="G8" s="35"/>
      <c r="H8" s="68"/>
      <c r="I8" s="35"/>
      <c r="J8" s="68"/>
      <c r="K8" s="69"/>
    </row>
    <row r="9" spans="1:11" ht="13.5" thickBot="1" x14ac:dyDescent="0.25">
      <c r="A9" s="115" t="s">
        <v>160</v>
      </c>
      <c r="B9" s="32">
        <v>464140</v>
      </c>
      <c r="C9" s="84"/>
      <c r="D9" s="15"/>
      <c r="E9" s="101"/>
      <c r="F9" s="68"/>
      <c r="G9" s="35"/>
      <c r="H9" s="68"/>
      <c r="I9" s="35"/>
      <c r="J9" s="68"/>
      <c r="K9" s="69"/>
    </row>
    <row r="10" spans="1:11" ht="13.5" thickTop="1" x14ac:dyDescent="0.2">
      <c r="A10" s="115"/>
      <c r="B10" s="84"/>
      <c r="C10" s="84"/>
      <c r="D10" s="15"/>
      <c r="E10" s="101"/>
      <c r="F10" s="68"/>
      <c r="G10" s="35"/>
      <c r="H10" s="68"/>
      <c r="I10" s="35"/>
      <c r="J10" s="68"/>
      <c r="K10" s="69"/>
    </row>
    <row r="11" spans="1:11" x14ac:dyDescent="0.2">
      <c r="A11" s="70"/>
      <c r="B11" s="68"/>
      <c r="C11" s="68"/>
      <c r="D11" s="68"/>
      <c r="E11" s="72" t="s">
        <v>154</v>
      </c>
      <c r="F11" s="5"/>
      <c r="G11" s="73" t="s">
        <v>155</v>
      </c>
      <c r="H11" s="5"/>
      <c r="I11" s="73" t="s">
        <v>156</v>
      </c>
      <c r="J11" s="5"/>
      <c r="K11" s="99" t="s">
        <v>157</v>
      </c>
    </row>
    <row r="12" spans="1:11" x14ac:dyDescent="0.2">
      <c r="A12" s="70"/>
      <c r="B12" s="68"/>
      <c r="C12" s="68"/>
      <c r="D12" s="68"/>
      <c r="E12" s="72"/>
      <c r="F12" s="5"/>
      <c r="G12" s="73"/>
      <c r="H12" s="5"/>
      <c r="I12" s="73"/>
      <c r="J12" s="5"/>
      <c r="K12" s="99"/>
    </row>
    <row r="13" spans="1:11" x14ac:dyDescent="0.2">
      <c r="A13" s="70"/>
      <c r="B13" s="105" t="s">
        <v>162</v>
      </c>
      <c r="C13" s="97"/>
      <c r="D13" s="68"/>
      <c r="E13" s="72" t="s">
        <v>133</v>
      </c>
      <c r="F13" s="68"/>
      <c r="G13" s="73" t="s">
        <v>158</v>
      </c>
      <c r="H13" s="68"/>
      <c r="I13" s="73" t="s">
        <v>134</v>
      </c>
      <c r="J13" s="5"/>
      <c r="K13" s="51" t="s">
        <v>143</v>
      </c>
    </row>
    <row r="14" spans="1:11" ht="13.5" thickBot="1" x14ac:dyDescent="0.25">
      <c r="A14" s="70"/>
      <c r="B14" s="106" t="s">
        <v>10</v>
      </c>
      <c r="C14" s="106"/>
      <c r="D14" s="68"/>
      <c r="E14" s="16"/>
      <c r="F14" s="68"/>
      <c r="G14" s="34" t="s">
        <v>159</v>
      </c>
      <c r="H14" s="68"/>
      <c r="I14" s="36" t="s">
        <v>135</v>
      </c>
      <c r="J14" s="5"/>
      <c r="K14" s="52" t="s">
        <v>144</v>
      </c>
    </row>
    <row r="15" spans="1:11" x14ac:dyDescent="0.2">
      <c r="A15" s="70"/>
      <c r="B15" s="68"/>
      <c r="C15" s="68"/>
      <c r="D15" s="68"/>
      <c r="E15" s="71"/>
      <c r="F15" s="68"/>
      <c r="G15" s="35"/>
      <c r="H15" s="68"/>
      <c r="I15" s="35"/>
      <c r="J15" s="68"/>
      <c r="K15" s="69"/>
    </row>
    <row r="16" spans="1:11" x14ac:dyDescent="0.2">
      <c r="A16" s="70" t="s">
        <v>13</v>
      </c>
      <c r="B16" s="17" t="s">
        <v>14</v>
      </c>
      <c r="C16" s="17" t="s">
        <v>15</v>
      </c>
      <c r="D16" s="68"/>
      <c r="E16" s="31">
        <f t="shared" ref="E16:E47" si="0">G16/$G$100</f>
        <v>3.3880571263680323E-5</v>
      </c>
      <c r="F16" s="68"/>
      <c r="G16" s="35">
        <f>'Acc Rec TOTALS'!S8</f>
        <v>76.95</v>
      </c>
      <c r="H16" s="68"/>
      <c r="I16" s="100">
        <f>$B$9*E16</f>
        <v>15.725328346324584</v>
      </c>
      <c r="J16" s="74"/>
      <c r="K16" s="75">
        <f>G16-I16</f>
        <v>61.224671653675415</v>
      </c>
    </row>
    <row r="17" spans="1:22" ht="12.75" customHeight="1" x14ac:dyDescent="0.2">
      <c r="A17" s="70" t="s">
        <v>16</v>
      </c>
      <c r="B17" s="18" t="s">
        <v>17</v>
      </c>
      <c r="C17" s="18" t="s">
        <v>15</v>
      </c>
      <c r="D17" s="68"/>
      <c r="E17" s="31">
        <f t="shared" si="0"/>
        <v>7.800937470783785E-2</v>
      </c>
      <c r="F17" s="68"/>
      <c r="G17" s="35">
        <f>'Acc Rec TOTALS'!S9</f>
        <v>177175.91999999998</v>
      </c>
      <c r="H17" s="68"/>
      <c r="I17" s="100">
        <f t="shared" ref="I17:I77" si="1">$B$9*E17</f>
        <v>36207.271176895862</v>
      </c>
      <c r="J17" s="74"/>
      <c r="K17" s="75">
        <f t="shared" ref="K17:K77" si="2">G17-I17</f>
        <v>140968.64882310413</v>
      </c>
    </row>
    <row r="18" spans="1:22" ht="12.75" customHeight="1" x14ac:dyDescent="0.2">
      <c r="A18" s="70" t="s">
        <v>18</v>
      </c>
      <c r="B18" s="18" t="s">
        <v>19</v>
      </c>
      <c r="C18" s="18" t="s">
        <v>15</v>
      </c>
      <c r="D18" s="68"/>
      <c r="E18" s="31">
        <f t="shared" si="0"/>
        <v>2.7350448890931496E-3</v>
      </c>
      <c r="F18" s="68"/>
      <c r="G18" s="35">
        <f>'Acc Rec TOTALS'!S10</f>
        <v>6211.87</v>
      </c>
      <c r="H18" s="68"/>
      <c r="I18" s="100">
        <f t="shared" si="1"/>
        <v>1269.4437348236945</v>
      </c>
      <c r="J18" s="74"/>
      <c r="K18" s="75">
        <f t="shared" si="2"/>
        <v>4942.4262651763056</v>
      </c>
    </row>
    <row r="19" spans="1:22" ht="12.75" customHeight="1" x14ac:dyDescent="0.2">
      <c r="A19" s="70" t="s">
        <v>20</v>
      </c>
      <c r="B19" s="18" t="s">
        <v>21</v>
      </c>
      <c r="C19" s="18" t="s">
        <v>15</v>
      </c>
      <c r="D19" s="68"/>
      <c r="E19" s="31">
        <f t="shared" si="0"/>
        <v>9.0866564978281772E-2</v>
      </c>
      <c r="F19" s="68"/>
      <c r="G19" s="35">
        <f>'Acc Rec TOTALS'!S11</f>
        <v>206377.34</v>
      </c>
      <c r="H19" s="68"/>
      <c r="I19" s="100">
        <f t="shared" si="1"/>
        <v>42174.807469019703</v>
      </c>
      <c r="J19" s="74"/>
      <c r="K19" s="75">
        <f t="shared" si="2"/>
        <v>164202.5325309803</v>
      </c>
    </row>
    <row r="20" spans="1:22" ht="12.75" customHeight="1" x14ac:dyDescent="0.2">
      <c r="A20" s="70" t="s">
        <v>22</v>
      </c>
      <c r="B20" s="18" t="s">
        <v>23</v>
      </c>
      <c r="C20" s="18" t="s">
        <v>15</v>
      </c>
      <c r="D20" s="68"/>
      <c r="E20" s="31">
        <f t="shared" si="0"/>
        <v>1.5815512306951299E-3</v>
      </c>
      <c r="F20" s="68"/>
      <c r="G20" s="35">
        <f>'Acc Rec TOTALS'!S12</f>
        <v>3592.04</v>
      </c>
      <c r="H20" s="68"/>
      <c r="I20" s="100">
        <f t="shared" si="1"/>
        <v>734.06118821483756</v>
      </c>
      <c r="J20" s="74"/>
      <c r="K20" s="75">
        <f t="shared" si="2"/>
        <v>2857.9788117851622</v>
      </c>
    </row>
    <row r="21" spans="1:22" ht="12.75" customHeight="1" x14ac:dyDescent="0.2">
      <c r="A21" s="70" t="s">
        <v>146</v>
      </c>
      <c r="B21" s="18" t="s">
        <v>24</v>
      </c>
      <c r="C21" s="18" t="s">
        <v>25</v>
      </c>
      <c r="D21" s="68"/>
      <c r="E21" s="31">
        <f t="shared" si="0"/>
        <v>4.4213815279109994E-4</v>
      </c>
      <c r="F21" s="68"/>
      <c r="G21" s="35">
        <f>'Acc Rec TOTALS'!S13</f>
        <v>1004.19</v>
      </c>
      <c r="H21" s="68"/>
      <c r="I21" s="100">
        <f t="shared" si="1"/>
        <v>205.21400223646111</v>
      </c>
      <c r="J21" s="74"/>
      <c r="K21" s="75">
        <f t="shared" si="2"/>
        <v>798.975997763539</v>
      </c>
    </row>
    <row r="22" spans="1:22" ht="12.75" customHeight="1" x14ac:dyDescent="0.2">
      <c r="A22" s="70" t="s">
        <v>147</v>
      </c>
      <c r="B22" s="18" t="s">
        <v>24</v>
      </c>
      <c r="C22" s="18" t="s">
        <v>26</v>
      </c>
      <c r="D22" s="68"/>
      <c r="E22" s="31">
        <f t="shared" si="0"/>
        <v>4.2959419599704855E-4</v>
      </c>
      <c r="F22" s="68"/>
      <c r="G22" s="35">
        <f>'Acc Rec TOTALS'!S14</f>
        <v>975.7</v>
      </c>
      <c r="H22" s="68"/>
      <c r="I22" s="100">
        <f t="shared" si="1"/>
        <v>199.39185013007011</v>
      </c>
      <c r="J22" s="74"/>
      <c r="K22" s="75">
        <f t="shared" si="2"/>
        <v>776.30814986992993</v>
      </c>
    </row>
    <row r="23" spans="1:22" ht="12.75" customHeight="1" x14ac:dyDescent="0.2">
      <c r="A23" s="70" t="s">
        <v>146</v>
      </c>
      <c r="B23" s="18" t="s">
        <v>24</v>
      </c>
      <c r="C23" s="19">
        <v>318500</v>
      </c>
      <c r="D23" s="68"/>
      <c r="E23" s="31">
        <f t="shared" si="0"/>
        <v>3.4649015201646547E-3</v>
      </c>
      <c r="F23" s="68"/>
      <c r="G23" s="35">
        <f>'Acc Rec TOTALS'!S15</f>
        <v>7869.53</v>
      </c>
      <c r="H23" s="68"/>
      <c r="I23" s="100">
        <f t="shared" si="1"/>
        <v>1608.1993915692228</v>
      </c>
      <c r="J23" s="74"/>
      <c r="K23" s="75">
        <f t="shared" si="2"/>
        <v>6261.3306084307769</v>
      </c>
    </row>
    <row r="24" spans="1:22" ht="12.75" customHeight="1" x14ac:dyDescent="0.2">
      <c r="A24" s="70" t="s">
        <v>147</v>
      </c>
      <c r="B24" s="18" t="s">
        <v>24</v>
      </c>
      <c r="C24" s="19">
        <v>318505</v>
      </c>
      <c r="D24" s="68"/>
      <c r="E24" s="31">
        <f t="shared" si="0"/>
        <v>3.7516337413998273E-3</v>
      </c>
      <c r="F24" s="68"/>
      <c r="G24" s="35">
        <f>'Acc Rec TOTALS'!S16</f>
        <v>8520.76</v>
      </c>
      <c r="H24" s="68"/>
      <c r="I24" s="100">
        <f t="shared" si="1"/>
        <v>1741.2832847333159</v>
      </c>
      <c r="J24" s="74"/>
      <c r="K24" s="75">
        <f t="shared" si="2"/>
        <v>6779.4767152666846</v>
      </c>
    </row>
    <row r="25" spans="1:22" ht="12.75" customHeight="1" x14ac:dyDescent="0.2">
      <c r="A25" s="70" t="s">
        <v>146</v>
      </c>
      <c r="B25" s="18" t="s">
        <v>24</v>
      </c>
      <c r="C25" s="18" t="s">
        <v>136</v>
      </c>
      <c r="D25" s="68"/>
      <c r="E25" s="31">
        <f t="shared" si="0"/>
        <v>-4.9224793596874071E-6</v>
      </c>
      <c r="F25" s="68"/>
      <c r="G25" s="76">
        <f>'Acc Rec TOTALS'!S17</f>
        <v>-11.18</v>
      </c>
      <c r="H25" s="77"/>
      <c r="I25" s="100">
        <f t="shared" si="1"/>
        <v>-2.2847195700053131</v>
      </c>
      <c r="J25" s="74"/>
      <c r="K25" s="75">
        <f t="shared" si="2"/>
        <v>-8.8952804299946866</v>
      </c>
    </row>
    <row r="26" spans="1:22" ht="12.75" customHeight="1" x14ac:dyDescent="0.2">
      <c r="A26" s="70" t="s">
        <v>146</v>
      </c>
      <c r="B26" s="18" t="s">
        <v>24</v>
      </c>
      <c r="C26" s="19">
        <v>677212</v>
      </c>
      <c r="D26" s="68"/>
      <c r="E26" s="31">
        <f t="shared" si="0"/>
        <v>2.7444363456890467E-4</v>
      </c>
      <c r="F26" s="68"/>
      <c r="G26" s="35">
        <f>'Acc Rec TOTALS'!S18</f>
        <v>623.31999999999994</v>
      </c>
      <c r="H26" s="68"/>
      <c r="I26" s="100">
        <f t="shared" si="1"/>
        <v>127.38026854881142</v>
      </c>
      <c r="J26" s="74"/>
      <c r="K26" s="75">
        <f t="shared" si="2"/>
        <v>495.93973145118855</v>
      </c>
    </row>
    <row r="27" spans="1:22" ht="12.75" customHeight="1" x14ac:dyDescent="0.2">
      <c r="A27" s="70" t="s">
        <v>148</v>
      </c>
      <c r="B27" s="18" t="s">
        <v>27</v>
      </c>
      <c r="C27" s="19">
        <v>317500</v>
      </c>
      <c r="D27" s="68"/>
      <c r="E27" s="31">
        <f t="shared" si="0"/>
        <v>2.848297137831861E-3</v>
      </c>
      <c r="F27" s="68"/>
      <c r="G27" s="35">
        <f>'Acc Rec TOTALS'!S19</f>
        <v>6469.09</v>
      </c>
      <c r="H27" s="68"/>
      <c r="I27" s="100">
        <f t="shared" si="1"/>
        <v>1322.0086335532799</v>
      </c>
      <c r="J27" s="74"/>
      <c r="K27" s="75">
        <f t="shared" si="2"/>
        <v>5147.0813664467205</v>
      </c>
    </row>
    <row r="28" spans="1:22" ht="12.75" customHeight="1" x14ac:dyDescent="0.2">
      <c r="A28" s="70" t="s">
        <v>149</v>
      </c>
      <c r="B28" s="18" t="s">
        <v>27</v>
      </c>
      <c r="C28" s="19">
        <v>317505</v>
      </c>
      <c r="D28" s="68"/>
      <c r="E28" s="31">
        <f t="shared" si="0"/>
        <v>2.8234029533062148E-3</v>
      </c>
      <c r="F28" s="68"/>
      <c r="G28" s="35">
        <f>'Acc Rec TOTALS'!S20</f>
        <v>6412.55</v>
      </c>
      <c r="H28" s="68"/>
      <c r="I28" s="100">
        <f t="shared" si="1"/>
        <v>1310.4542467475464</v>
      </c>
      <c r="J28" s="74"/>
      <c r="K28" s="75">
        <f t="shared" si="2"/>
        <v>5102.0957532524535</v>
      </c>
    </row>
    <row r="29" spans="1:22" ht="12.75" customHeight="1" x14ac:dyDescent="0.2">
      <c r="A29" s="70" t="s">
        <v>148</v>
      </c>
      <c r="B29" s="18" t="s">
        <v>27</v>
      </c>
      <c r="C29" s="19">
        <v>318500</v>
      </c>
      <c r="D29" s="68"/>
      <c r="E29" s="31">
        <f t="shared" si="0"/>
        <v>8.0567514142375666E-4</v>
      </c>
      <c r="F29" s="68"/>
      <c r="G29" s="35">
        <f>'Acc Rec TOTALS'!S21</f>
        <v>1829.8600000000001</v>
      </c>
      <c r="H29" s="68"/>
      <c r="I29" s="100">
        <f t="shared" si="1"/>
        <v>373.94606014042239</v>
      </c>
      <c r="J29" s="74"/>
      <c r="K29" s="75">
        <f t="shared" si="2"/>
        <v>1455.9139398595778</v>
      </c>
    </row>
    <row r="30" spans="1:22" ht="12.75" customHeight="1" x14ac:dyDescent="0.2">
      <c r="A30" s="70" t="s">
        <v>149</v>
      </c>
      <c r="B30" s="18" t="s">
        <v>27</v>
      </c>
      <c r="C30" s="19">
        <v>318505</v>
      </c>
      <c r="D30" s="68"/>
      <c r="E30" s="31">
        <f t="shared" si="0"/>
        <v>7.5303367163446989E-4</v>
      </c>
      <c r="F30" s="68"/>
      <c r="G30" s="35">
        <f>'Acc Rec TOTALS'!S22</f>
        <v>1710.3000000000002</v>
      </c>
      <c r="H30" s="68"/>
      <c r="I30" s="100">
        <f t="shared" si="1"/>
        <v>349.51304835242286</v>
      </c>
      <c r="J30" s="74"/>
      <c r="K30" s="75">
        <f t="shared" si="2"/>
        <v>1360.7869516475773</v>
      </c>
    </row>
    <row r="31" spans="1:22" ht="12.75" customHeight="1" x14ac:dyDescent="0.2">
      <c r="A31" s="70" t="s">
        <v>148</v>
      </c>
      <c r="B31" s="18" t="s">
        <v>27</v>
      </c>
      <c r="C31" s="18" t="s">
        <v>137</v>
      </c>
      <c r="D31" s="68"/>
      <c r="E31" s="31">
        <f t="shared" si="0"/>
        <v>2.9266297230628081E-5</v>
      </c>
      <c r="F31" s="68"/>
      <c r="G31" s="35">
        <f>'Acc Rec TOTALS'!S23</f>
        <v>66.47</v>
      </c>
      <c r="H31" s="68"/>
      <c r="I31" s="100">
        <f t="shared" si="1"/>
        <v>13.583659196623717</v>
      </c>
      <c r="J31" s="74"/>
      <c r="K31" s="75">
        <f t="shared" si="2"/>
        <v>52.886340803376285</v>
      </c>
    </row>
    <row r="32" spans="1:22" s="20" customFormat="1" ht="12.75" customHeight="1" x14ac:dyDescent="0.2">
      <c r="A32" s="78" t="s">
        <v>29</v>
      </c>
      <c r="B32" s="21" t="s">
        <v>27</v>
      </c>
      <c r="C32" s="23">
        <v>318650</v>
      </c>
      <c r="D32" s="24" t="s">
        <v>131</v>
      </c>
      <c r="E32" s="31">
        <f t="shared" si="0"/>
        <v>9.9065997847018479E-7</v>
      </c>
      <c r="F32" s="79"/>
      <c r="G32" s="35">
        <f>'Acc Rec TOTALS'!S24</f>
        <v>2.25</v>
      </c>
      <c r="H32" s="79"/>
      <c r="I32" s="100">
        <f t="shared" si="1"/>
        <v>0.4598049224071516</v>
      </c>
      <c r="J32" s="74"/>
      <c r="K32" s="75">
        <f t="shared" si="2"/>
        <v>1.7901950775928483</v>
      </c>
      <c r="L32" s="25"/>
      <c r="N32" s="25"/>
      <c r="P32" s="25"/>
      <c r="R32" s="25"/>
      <c r="T32" s="25"/>
      <c r="U32" s="25"/>
      <c r="V32" s="25"/>
    </row>
    <row r="33" spans="1:11" ht="12.75" customHeight="1" x14ac:dyDescent="0.2">
      <c r="A33" s="70" t="s">
        <v>148</v>
      </c>
      <c r="B33" s="18" t="s">
        <v>27</v>
      </c>
      <c r="C33" s="19">
        <v>675771</v>
      </c>
      <c r="D33" s="68"/>
      <c r="E33" s="31">
        <f t="shared" si="0"/>
        <v>1.0824611364750885E-4</v>
      </c>
      <c r="F33" s="68"/>
      <c r="G33" s="35">
        <f>'Acc Rec TOTALS'!S25</f>
        <v>245.85</v>
      </c>
      <c r="H33" s="68"/>
      <c r="I33" s="100">
        <f t="shared" si="1"/>
        <v>50.241351188354756</v>
      </c>
      <c r="J33" s="74"/>
      <c r="K33" s="75">
        <f t="shared" si="2"/>
        <v>195.60864881164525</v>
      </c>
    </row>
    <row r="34" spans="1:11" ht="12.75" customHeight="1" x14ac:dyDescent="0.2">
      <c r="A34" s="70" t="s">
        <v>151</v>
      </c>
      <c r="B34" s="18" t="s">
        <v>30</v>
      </c>
      <c r="C34" s="19">
        <v>317500</v>
      </c>
      <c r="D34" s="68"/>
      <c r="E34" s="31">
        <f t="shared" si="0"/>
        <v>3.2213109999652254E-2</v>
      </c>
      <c r="F34" s="68"/>
      <c r="G34" s="35">
        <f>'Acc Rec TOTALS'!S27</f>
        <v>73162.84</v>
      </c>
      <c r="H34" s="68"/>
      <c r="I34" s="100">
        <f t="shared" si="1"/>
        <v>14951.392875238596</v>
      </c>
      <c r="J34" s="74"/>
      <c r="K34" s="75">
        <f t="shared" si="2"/>
        <v>58211.447124761398</v>
      </c>
    </row>
    <row r="35" spans="1:11" ht="12.75" customHeight="1" x14ac:dyDescent="0.2">
      <c r="A35" s="70" t="s">
        <v>152</v>
      </c>
      <c r="B35" s="18" t="s">
        <v>30</v>
      </c>
      <c r="C35" s="19">
        <v>317505</v>
      </c>
      <c r="D35" s="68"/>
      <c r="E35" s="31">
        <f t="shared" si="0"/>
        <v>2.9933843550520429E-2</v>
      </c>
      <c r="F35" s="68"/>
      <c r="G35" s="35">
        <f>'Acc Rec TOTALS'!S28</f>
        <v>67986.14</v>
      </c>
      <c r="H35" s="68"/>
      <c r="I35" s="100">
        <f t="shared" si="1"/>
        <v>13893.494145538552</v>
      </c>
      <c r="J35" s="74"/>
      <c r="K35" s="75">
        <f t="shared" si="2"/>
        <v>54092.645854461443</v>
      </c>
    </row>
    <row r="36" spans="1:11" ht="12.75" customHeight="1" x14ac:dyDescent="0.2">
      <c r="A36" s="70" t="s">
        <v>151</v>
      </c>
      <c r="B36" s="18" t="s">
        <v>30</v>
      </c>
      <c r="C36" s="19">
        <v>318500</v>
      </c>
      <c r="D36" s="68"/>
      <c r="E36" s="31">
        <f t="shared" si="0"/>
        <v>1.8273713962861026E-3</v>
      </c>
      <c r="F36" s="68"/>
      <c r="G36" s="35">
        <f>'Acc Rec TOTALS'!S29</f>
        <v>4150.3499999999995</v>
      </c>
      <c r="H36" s="68"/>
      <c r="I36" s="100">
        <f t="shared" si="1"/>
        <v>848.15615987223168</v>
      </c>
      <c r="J36" s="74"/>
      <c r="K36" s="75">
        <f t="shared" si="2"/>
        <v>3302.1938401277675</v>
      </c>
    </row>
    <row r="37" spans="1:11" ht="12.75" customHeight="1" x14ac:dyDescent="0.2">
      <c r="A37" s="70" t="s">
        <v>152</v>
      </c>
      <c r="B37" s="18" t="s">
        <v>30</v>
      </c>
      <c r="C37" s="19">
        <v>318505</v>
      </c>
      <c r="D37" s="68"/>
      <c r="E37" s="31">
        <f t="shared" si="0"/>
        <v>1.6145512153112811E-3</v>
      </c>
      <c r="F37" s="68"/>
      <c r="G37" s="35">
        <f>'Acc Rec TOTALS'!S30</f>
        <v>3666.99</v>
      </c>
      <c r="H37" s="68"/>
      <c r="I37" s="100">
        <f t="shared" si="1"/>
        <v>749.37780107457797</v>
      </c>
      <c r="J37" s="74"/>
      <c r="K37" s="75">
        <f t="shared" si="2"/>
        <v>2917.6121989254216</v>
      </c>
    </row>
    <row r="38" spans="1:11" ht="12.75" customHeight="1" x14ac:dyDescent="0.2">
      <c r="A38" s="70" t="s">
        <v>138</v>
      </c>
      <c r="B38" s="18" t="s">
        <v>30</v>
      </c>
      <c r="C38" s="19">
        <v>318510</v>
      </c>
      <c r="D38" s="68"/>
      <c r="E38" s="31">
        <f t="shared" si="0"/>
        <v>9.1581011343021527E-7</v>
      </c>
      <c r="F38" s="68"/>
      <c r="G38" s="35">
        <f>'Acc Rec TOTALS'!S31</f>
        <v>2.08</v>
      </c>
      <c r="H38" s="68"/>
      <c r="I38" s="100">
        <f t="shared" si="1"/>
        <v>0.42506410604750011</v>
      </c>
      <c r="J38" s="74"/>
      <c r="K38" s="75">
        <f t="shared" si="2"/>
        <v>1.6549358939525001</v>
      </c>
    </row>
    <row r="39" spans="1:11" ht="12.75" customHeight="1" x14ac:dyDescent="0.2">
      <c r="A39" s="70" t="s">
        <v>151</v>
      </c>
      <c r="B39" s="18" t="s">
        <v>30</v>
      </c>
      <c r="C39" s="19">
        <v>318550</v>
      </c>
      <c r="D39" s="68"/>
      <c r="E39" s="31">
        <f t="shared" si="0"/>
        <v>1.3770613994059332E-4</v>
      </c>
      <c r="F39" s="68"/>
      <c r="G39" s="35">
        <f>'Acc Rec TOTALS'!S32</f>
        <v>312.76</v>
      </c>
      <c r="H39" s="68"/>
      <c r="I39" s="100">
        <f t="shared" si="1"/>
        <v>63.914927792026987</v>
      </c>
      <c r="J39" s="74"/>
      <c r="K39" s="75">
        <f t="shared" si="2"/>
        <v>248.845072207973</v>
      </c>
    </row>
    <row r="40" spans="1:11" ht="12.75" customHeight="1" x14ac:dyDescent="0.2">
      <c r="A40" s="70" t="s">
        <v>151</v>
      </c>
      <c r="B40" s="18" t="s">
        <v>30</v>
      </c>
      <c r="C40" s="19">
        <v>675771</v>
      </c>
      <c r="D40" s="68"/>
      <c r="E40" s="31">
        <f t="shared" si="0"/>
        <v>1.0591784255144204E-3</v>
      </c>
      <c r="F40" s="68"/>
      <c r="G40" s="35">
        <f>'Acc Rec TOTALS'!S33</f>
        <v>2405.62</v>
      </c>
      <c r="H40" s="68"/>
      <c r="I40" s="100">
        <f t="shared" si="1"/>
        <v>491.6070744182631</v>
      </c>
      <c r="J40" s="74"/>
      <c r="K40" s="75">
        <f t="shared" si="2"/>
        <v>1914.0129255817369</v>
      </c>
    </row>
    <row r="41" spans="1:11" ht="12.75" customHeight="1" x14ac:dyDescent="0.2">
      <c r="A41" s="70" t="s">
        <v>32</v>
      </c>
      <c r="B41" s="18" t="s">
        <v>33</v>
      </c>
      <c r="C41" s="18" t="s">
        <v>15</v>
      </c>
      <c r="D41" s="68"/>
      <c r="E41" s="31">
        <f t="shared" si="0"/>
        <v>1.2909127270915182E-2</v>
      </c>
      <c r="F41" s="68"/>
      <c r="G41" s="35">
        <f>'Acc Rec TOTALS'!S35</f>
        <v>29319.379999999994</v>
      </c>
      <c r="H41" s="68"/>
      <c r="I41" s="100">
        <f t="shared" si="1"/>
        <v>5991.6423315225729</v>
      </c>
      <c r="J41" s="74"/>
      <c r="K41" s="75">
        <f t="shared" si="2"/>
        <v>23327.737668477421</v>
      </c>
    </row>
    <row r="42" spans="1:11" ht="12.75" customHeight="1" x14ac:dyDescent="0.2">
      <c r="A42" s="70" t="s">
        <v>34</v>
      </c>
      <c r="B42" s="18" t="s">
        <v>35</v>
      </c>
      <c r="C42" s="18" t="s">
        <v>15</v>
      </c>
      <c r="D42" s="68"/>
      <c r="E42" s="31">
        <f t="shared" si="0"/>
        <v>1.3284662252620422E-3</v>
      </c>
      <c r="F42" s="68"/>
      <c r="G42" s="35">
        <f>'Acc Rec TOTALS'!S36</f>
        <v>3017.2299999999996</v>
      </c>
      <c r="H42" s="68"/>
      <c r="I42" s="100">
        <f t="shared" si="1"/>
        <v>616.59431379312434</v>
      </c>
      <c r="J42" s="74"/>
      <c r="K42" s="75">
        <f t="shared" si="2"/>
        <v>2400.6356862068751</v>
      </c>
    </row>
    <row r="43" spans="1:11" ht="12.75" customHeight="1" x14ac:dyDescent="0.2">
      <c r="A43" s="70" t="s">
        <v>37</v>
      </c>
      <c r="B43" s="18" t="s">
        <v>38</v>
      </c>
      <c r="C43" s="18" t="s">
        <v>39</v>
      </c>
      <c r="D43" s="68"/>
      <c r="E43" s="31">
        <f t="shared" si="0"/>
        <v>1.7871638099599262E-3</v>
      </c>
      <c r="F43" s="68"/>
      <c r="G43" s="35">
        <f>'Acc Rec TOTALS'!S37</f>
        <v>4059.03</v>
      </c>
      <c r="H43" s="68"/>
      <c r="I43" s="100">
        <f t="shared" si="1"/>
        <v>829.49421075480018</v>
      </c>
      <c r="J43" s="74"/>
      <c r="K43" s="75">
        <f t="shared" si="2"/>
        <v>3229.5357892452002</v>
      </c>
    </row>
    <row r="44" spans="1:11" ht="12.75" customHeight="1" x14ac:dyDescent="0.2">
      <c r="A44" s="70" t="s">
        <v>40</v>
      </c>
      <c r="B44" s="18" t="s">
        <v>38</v>
      </c>
      <c r="C44" s="18" t="s">
        <v>41</v>
      </c>
      <c r="D44" s="68"/>
      <c r="E44" s="31">
        <f t="shared" si="0"/>
        <v>9.6341022466239811E-4</v>
      </c>
      <c r="F44" s="68"/>
      <c r="G44" s="35">
        <f>'Acc Rec TOTALS'!S38</f>
        <v>2188.1099999999997</v>
      </c>
      <c r="H44" s="68"/>
      <c r="I44" s="100">
        <f t="shared" si="1"/>
        <v>447.15722167480544</v>
      </c>
      <c r="J44" s="74"/>
      <c r="K44" s="75">
        <f t="shared" si="2"/>
        <v>1740.9527783251942</v>
      </c>
    </row>
    <row r="45" spans="1:11" ht="12.75" customHeight="1" x14ac:dyDescent="0.2">
      <c r="A45" s="70" t="s">
        <v>42</v>
      </c>
      <c r="B45" s="18" t="s">
        <v>38</v>
      </c>
      <c r="C45" s="18" t="s">
        <v>43</v>
      </c>
      <c r="D45" s="68"/>
      <c r="E45" s="31">
        <f t="shared" si="0"/>
        <v>1.5558204888543311E-4</v>
      </c>
      <c r="F45" s="68"/>
      <c r="G45" s="35">
        <f>'Acc Rec TOTALS'!S39</f>
        <v>353.36</v>
      </c>
      <c r="H45" s="68"/>
      <c r="I45" s="100">
        <f t="shared" si="1"/>
        <v>72.211852169684931</v>
      </c>
      <c r="J45" s="74"/>
      <c r="K45" s="75">
        <f t="shared" si="2"/>
        <v>281.14814783031511</v>
      </c>
    </row>
    <row r="46" spans="1:11" ht="12.75" customHeight="1" x14ac:dyDescent="0.2">
      <c r="A46" s="70" t="s">
        <v>44</v>
      </c>
      <c r="B46" s="18" t="s">
        <v>38</v>
      </c>
      <c r="C46" s="18" t="s">
        <v>45</v>
      </c>
      <c r="D46" s="68"/>
      <c r="E46" s="31">
        <f t="shared" si="0"/>
        <v>4.264152781994687E-4</v>
      </c>
      <c r="F46" s="68"/>
      <c r="G46" s="35">
        <f>'Acc Rec TOTALS'!S40</f>
        <v>968.48</v>
      </c>
      <c r="H46" s="68"/>
      <c r="I46" s="100">
        <f t="shared" si="1"/>
        <v>197.9163872235014</v>
      </c>
      <c r="J46" s="74"/>
      <c r="K46" s="75">
        <f t="shared" si="2"/>
        <v>770.56361277649864</v>
      </c>
    </row>
    <row r="47" spans="1:11" ht="12.75" customHeight="1" x14ac:dyDescent="0.2">
      <c r="A47" s="70" t="s">
        <v>46</v>
      </c>
      <c r="B47" s="18" t="s">
        <v>38</v>
      </c>
      <c r="C47" s="18" t="s">
        <v>47</v>
      </c>
      <c r="D47" s="68"/>
      <c r="E47" s="31">
        <f t="shared" si="0"/>
        <v>3.9639167645196552E-4</v>
      </c>
      <c r="F47" s="68"/>
      <c r="G47" s="35">
        <f>'Acc Rec TOTALS'!S41</f>
        <v>900.28999999999985</v>
      </c>
      <c r="H47" s="68"/>
      <c r="I47" s="100">
        <f t="shared" si="1"/>
        <v>183.98123270841526</v>
      </c>
      <c r="J47" s="74"/>
      <c r="K47" s="75">
        <f t="shared" si="2"/>
        <v>716.30876729158456</v>
      </c>
    </row>
    <row r="48" spans="1:11" ht="12.75" customHeight="1" x14ac:dyDescent="0.2">
      <c r="A48" s="70" t="s">
        <v>48</v>
      </c>
      <c r="B48" s="18" t="s">
        <v>38</v>
      </c>
      <c r="C48" s="18" t="s">
        <v>49</v>
      </c>
      <c r="D48" s="68"/>
      <c r="E48" s="31">
        <f t="shared" ref="E48:E79" si="3">G48/$G$100</f>
        <v>6.9826677388337449E-2</v>
      </c>
      <c r="F48" s="68"/>
      <c r="G48" s="35">
        <f>'Acc Rec TOTALS'!S42</f>
        <v>158591.26999999999</v>
      </c>
      <c r="H48" s="68"/>
      <c r="I48" s="100">
        <f t="shared" si="1"/>
        <v>32409.354043022944</v>
      </c>
      <c r="J48" s="74"/>
      <c r="K48" s="75">
        <f t="shared" si="2"/>
        <v>126181.91595697704</v>
      </c>
    </row>
    <row r="49" spans="1:256" ht="12.75" customHeight="1" x14ac:dyDescent="0.2">
      <c r="A49" s="70" t="s">
        <v>40</v>
      </c>
      <c r="B49" s="18" t="s">
        <v>38</v>
      </c>
      <c r="C49" s="18" t="s">
        <v>50</v>
      </c>
      <c r="D49" s="68"/>
      <c r="E49" s="31">
        <f t="shared" si="3"/>
        <v>0.18076947316763986</v>
      </c>
      <c r="F49" s="68"/>
      <c r="G49" s="35">
        <f>'Acc Rec TOTALS'!S43</f>
        <v>410566.01</v>
      </c>
      <c r="H49" s="68"/>
      <c r="I49" s="100">
        <f t="shared" si="1"/>
        <v>83902.343276028361</v>
      </c>
      <c r="J49" s="74"/>
      <c r="K49" s="75">
        <f t="shared" si="2"/>
        <v>326663.66672397166</v>
      </c>
    </row>
    <row r="50" spans="1:256" ht="12.75" customHeight="1" x14ac:dyDescent="0.2">
      <c r="A50" s="70" t="s">
        <v>51</v>
      </c>
      <c r="B50" s="18" t="s">
        <v>38</v>
      </c>
      <c r="C50" s="18" t="s">
        <v>52</v>
      </c>
      <c r="D50" s="68"/>
      <c r="E50" s="31">
        <f t="shared" si="3"/>
        <v>6.8809480931243975E-4</v>
      </c>
      <c r="F50" s="68"/>
      <c r="G50" s="35">
        <f>'Acc Rec TOTALS'!S44</f>
        <v>1562.81</v>
      </c>
      <c r="H50" s="68"/>
      <c r="I50" s="100">
        <f t="shared" si="1"/>
        <v>319.37232479427581</v>
      </c>
      <c r="J50" s="74"/>
      <c r="K50" s="75">
        <f t="shared" si="2"/>
        <v>1243.4376752057242</v>
      </c>
    </row>
    <row r="51" spans="1:256" ht="12.75" customHeight="1" x14ac:dyDescent="0.2">
      <c r="A51" s="70" t="s">
        <v>53</v>
      </c>
      <c r="B51" s="18" t="s">
        <v>38</v>
      </c>
      <c r="C51" s="18" t="s">
        <v>54</v>
      </c>
      <c r="D51" s="68"/>
      <c r="E51" s="31">
        <f t="shared" si="3"/>
        <v>2.1613206735617832E-3</v>
      </c>
      <c r="F51" s="68"/>
      <c r="G51" s="35">
        <f>'Acc Rec TOTALS'!S45</f>
        <v>4908.82</v>
      </c>
      <c r="H51" s="68"/>
      <c r="I51" s="100">
        <f t="shared" si="1"/>
        <v>1003.1553774269661</v>
      </c>
      <c r="J51" s="74"/>
      <c r="K51" s="75">
        <f t="shared" si="2"/>
        <v>3905.6646225730337</v>
      </c>
    </row>
    <row r="52" spans="1:256" ht="12.75" customHeight="1" x14ac:dyDescent="0.2">
      <c r="A52" s="70" t="s">
        <v>55</v>
      </c>
      <c r="B52" s="18" t="s">
        <v>38</v>
      </c>
      <c r="C52" s="18" t="s">
        <v>56</v>
      </c>
      <c r="D52" s="68"/>
      <c r="E52" s="31">
        <f t="shared" si="3"/>
        <v>4.7591129248378168E-3</v>
      </c>
      <c r="F52" s="68"/>
      <c r="G52" s="35">
        <f>'Acc Rec TOTALS'!S46</f>
        <v>10808.96</v>
      </c>
      <c r="H52" s="68"/>
      <c r="I52" s="100">
        <f t="shared" si="1"/>
        <v>2208.8946729342242</v>
      </c>
      <c r="J52" s="74"/>
      <c r="K52" s="75">
        <f t="shared" si="2"/>
        <v>8600.0653270657749</v>
      </c>
    </row>
    <row r="53" spans="1:256" ht="12.75" customHeight="1" x14ac:dyDescent="0.2">
      <c r="A53" s="70" t="s">
        <v>57</v>
      </c>
      <c r="B53" s="18" t="s">
        <v>38</v>
      </c>
      <c r="C53" s="18" t="s">
        <v>58</v>
      </c>
      <c r="D53" s="68"/>
      <c r="E53" s="31">
        <f t="shared" si="3"/>
        <v>4.4029332376452655E-6</v>
      </c>
      <c r="F53" s="68"/>
      <c r="G53" s="35">
        <f>'Acc Rec TOTALS'!S47</f>
        <v>10</v>
      </c>
      <c r="H53" s="68"/>
      <c r="I53" s="100">
        <f t="shared" si="1"/>
        <v>2.0435774329206735</v>
      </c>
      <c r="J53" s="74"/>
      <c r="K53" s="75">
        <f t="shared" si="2"/>
        <v>7.9564225670793265</v>
      </c>
      <c r="IV53">
        <f>SUM(B53:IU53)</f>
        <v>20.000004402933236</v>
      </c>
    </row>
    <row r="54" spans="1:256" ht="12.75" customHeight="1" x14ac:dyDescent="0.2">
      <c r="A54" s="70" t="s">
        <v>59</v>
      </c>
      <c r="B54" s="18" t="s">
        <v>38</v>
      </c>
      <c r="C54" s="18" t="s">
        <v>60</v>
      </c>
      <c r="D54" s="68"/>
      <c r="E54" s="31">
        <f t="shared" si="3"/>
        <v>4.0885638044773936E-5</v>
      </c>
      <c r="F54" s="68"/>
      <c r="G54" s="35">
        <f>'Acc Rec TOTALS'!S48</f>
        <v>92.86</v>
      </c>
      <c r="H54" s="68"/>
      <c r="I54" s="100">
        <f t="shared" si="1"/>
        <v>18.976660042101376</v>
      </c>
      <c r="J54" s="74"/>
      <c r="K54" s="75">
        <f t="shared" si="2"/>
        <v>73.883339957898627</v>
      </c>
    </row>
    <row r="55" spans="1:256" ht="12.75" customHeight="1" x14ac:dyDescent="0.2">
      <c r="A55" s="102" t="s">
        <v>161</v>
      </c>
      <c r="B55" s="18" t="s">
        <v>38</v>
      </c>
      <c r="C55" s="18" t="s">
        <v>62</v>
      </c>
      <c r="D55" s="68"/>
      <c r="E55" s="31">
        <f t="shared" si="3"/>
        <v>4.0215995928660469E-3</v>
      </c>
      <c r="F55" s="68"/>
      <c r="G55" s="35">
        <f>'Acc Rec TOTALS'!S49</f>
        <v>9133.91</v>
      </c>
      <c r="H55" s="68"/>
      <c r="I55" s="100">
        <f t="shared" si="1"/>
        <v>1866.5852350328471</v>
      </c>
      <c r="J55" s="74"/>
      <c r="K55" s="75">
        <f t="shared" si="2"/>
        <v>7267.324764967153</v>
      </c>
    </row>
    <row r="56" spans="1:256" ht="12.75" customHeight="1" x14ac:dyDescent="0.2">
      <c r="A56" s="70" t="s">
        <v>63</v>
      </c>
      <c r="B56" s="18" t="s">
        <v>38</v>
      </c>
      <c r="C56" s="18" t="s">
        <v>64</v>
      </c>
      <c r="D56" s="68"/>
      <c r="E56" s="31">
        <f t="shared" si="3"/>
        <v>1.7717403348284551E-3</v>
      </c>
      <c r="F56" s="68"/>
      <c r="G56" s="35">
        <f>'Acc Rec TOTALS'!S50</f>
        <v>4024.0000000000005</v>
      </c>
      <c r="H56" s="68"/>
      <c r="I56" s="100">
        <f t="shared" si="1"/>
        <v>822.33555900727913</v>
      </c>
      <c r="J56" s="74"/>
      <c r="K56" s="75">
        <f t="shared" si="2"/>
        <v>3201.6644409927212</v>
      </c>
    </row>
    <row r="57" spans="1:256" ht="12.75" customHeight="1" x14ac:dyDescent="0.2">
      <c r="A57" s="70" t="s">
        <v>65</v>
      </c>
      <c r="B57" s="18" t="s">
        <v>38</v>
      </c>
      <c r="C57" s="18" t="s">
        <v>66</v>
      </c>
      <c r="D57" s="68"/>
      <c r="E57" s="31">
        <f t="shared" si="3"/>
        <v>1.6305752505363674E-2</v>
      </c>
      <c r="F57" s="68"/>
      <c r="G57" s="35">
        <f>'Acc Rec TOTALS'!S51</f>
        <v>37033.840000000004</v>
      </c>
      <c r="H57" s="68"/>
      <c r="I57" s="100">
        <f t="shared" si="1"/>
        <v>7568.1519678394961</v>
      </c>
      <c r="J57" s="74"/>
      <c r="K57" s="75">
        <f t="shared" si="2"/>
        <v>29465.688032160506</v>
      </c>
    </row>
    <row r="58" spans="1:256" ht="12.75" customHeight="1" x14ac:dyDescent="0.2">
      <c r="A58" s="70" t="s">
        <v>67</v>
      </c>
      <c r="B58" s="18" t="s">
        <v>38</v>
      </c>
      <c r="C58" s="18" t="s">
        <v>68</v>
      </c>
      <c r="D58" s="68"/>
      <c r="E58" s="31">
        <f t="shared" si="3"/>
        <v>1.2880208805410331E-3</v>
      </c>
      <c r="F58" s="68"/>
      <c r="G58" s="35">
        <f>'Acc Rec TOTALS'!S52</f>
        <v>2925.37</v>
      </c>
      <c r="H58" s="68"/>
      <c r="I58" s="100">
        <f t="shared" si="1"/>
        <v>597.82201149431512</v>
      </c>
      <c r="J58" s="74"/>
      <c r="K58" s="75">
        <f t="shared" si="2"/>
        <v>2327.5479885056848</v>
      </c>
    </row>
    <row r="59" spans="1:256" s="29" customFormat="1" ht="12.75" customHeight="1" x14ac:dyDescent="0.2">
      <c r="A59" s="78" t="s">
        <v>69</v>
      </c>
      <c r="B59" s="22" t="s">
        <v>38</v>
      </c>
      <c r="C59" s="22" t="s">
        <v>70</v>
      </c>
      <c r="D59" s="27" t="s">
        <v>131</v>
      </c>
      <c r="E59" s="31">
        <f t="shared" si="3"/>
        <v>5.564704410530058E-2</v>
      </c>
      <c r="F59" s="80">
        <v>17686.79</v>
      </c>
      <c r="G59" s="35">
        <f>'Acc Rec TOTALS'!S53</f>
        <v>126386.3</v>
      </c>
      <c r="H59" s="80"/>
      <c r="I59" s="100">
        <f t="shared" si="1"/>
        <v>25828.019051034211</v>
      </c>
      <c r="J59" s="74"/>
      <c r="K59" s="75">
        <f t="shared" si="2"/>
        <v>100558.2809489658</v>
      </c>
      <c r="L59" s="28"/>
      <c r="N59" s="28"/>
      <c r="P59" s="28"/>
      <c r="R59" s="28"/>
      <c r="T59" s="28"/>
      <c r="U59" s="28"/>
      <c r="V59" s="25"/>
    </row>
    <row r="60" spans="1:256" s="29" customFormat="1" ht="12.75" customHeight="1" x14ac:dyDescent="0.2">
      <c r="A60" s="78" t="s">
        <v>71</v>
      </c>
      <c r="B60" s="22" t="s">
        <v>38</v>
      </c>
      <c r="C60" s="22" t="s">
        <v>72</v>
      </c>
      <c r="D60" s="27" t="s">
        <v>131</v>
      </c>
      <c r="E60" s="31">
        <f t="shared" si="3"/>
        <v>2.2769452227289381E-2</v>
      </c>
      <c r="F60" s="80">
        <v>3011.88</v>
      </c>
      <c r="G60" s="35">
        <f>'Acc Rec TOTALS'!S54</f>
        <v>51714.28</v>
      </c>
      <c r="H60" s="80"/>
      <c r="I60" s="100">
        <f t="shared" si="1"/>
        <v>10568.213556774093</v>
      </c>
      <c r="J60" s="74"/>
      <c r="K60" s="75">
        <f t="shared" si="2"/>
        <v>41146.066443225907</v>
      </c>
      <c r="L60" s="28"/>
      <c r="N60" s="28"/>
      <c r="P60" s="28"/>
      <c r="R60" s="28"/>
      <c r="T60" s="28"/>
      <c r="U60" s="28"/>
      <c r="V60" s="25"/>
    </row>
    <row r="61" spans="1:256" s="29" customFormat="1" ht="12.75" customHeight="1" x14ac:dyDescent="0.2">
      <c r="A61" s="78" t="s">
        <v>73</v>
      </c>
      <c r="B61" s="22" t="s">
        <v>74</v>
      </c>
      <c r="C61" s="26" t="s">
        <v>75</v>
      </c>
      <c r="D61" s="27"/>
      <c r="E61" s="31">
        <f t="shared" si="3"/>
        <v>2.8247665417299134E-2</v>
      </c>
      <c r="F61" s="80">
        <v>3011.88</v>
      </c>
      <c r="G61" s="35">
        <f>'Acc Rec TOTALS'!S55</f>
        <v>64156.47</v>
      </c>
      <c r="H61" s="80"/>
      <c r="I61" s="100">
        <f t="shared" si="1"/>
        <v>13110.871426785221</v>
      </c>
      <c r="J61" s="74"/>
      <c r="K61" s="75">
        <f t="shared" si="2"/>
        <v>51045.598573214782</v>
      </c>
      <c r="L61" s="28"/>
      <c r="N61" s="28"/>
      <c r="P61" s="28"/>
      <c r="R61" s="28"/>
      <c r="T61" s="28"/>
      <c r="U61" s="28"/>
      <c r="V61" s="25"/>
    </row>
    <row r="62" spans="1:256" ht="12.75" customHeight="1" x14ac:dyDescent="0.2">
      <c r="A62" s="70" t="s">
        <v>76</v>
      </c>
      <c r="B62" s="19">
        <v>20110</v>
      </c>
      <c r="C62" s="19">
        <v>317500</v>
      </c>
      <c r="D62" s="68"/>
      <c r="E62" s="31">
        <f t="shared" si="3"/>
        <v>3.2063489522370592E-2</v>
      </c>
      <c r="F62" s="68"/>
      <c r="G62" s="35">
        <f>'Acc Rec TOTALS'!S56</f>
        <v>72823.02</v>
      </c>
      <c r="H62" s="68"/>
      <c r="I62" s="100">
        <f t="shared" si="1"/>
        <v>14881.948026913087</v>
      </c>
      <c r="J62" s="74"/>
      <c r="K62" s="75">
        <f t="shared" si="2"/>
        <v>57941.071973086917</v>
      </c>
    </row>
    <row r="63" spans="1:256" ht="12.75" customHeight="1" x14ac:dyDescent="0.2">
      <c r="A63" s="70" t="s">
        <v>77</v>
      </c>
      <c r="B63" s="19">
        <v>20110</v>
      </c>
      <c r="C63" s="19">
        <v>317504</v>
      </c>
      <c r="D63" s="68"/>
      <c r="E63" s="31">
        <f t="shared" si="3"/>
        <v>9.5522063675238092E-2</v>
      </c>
      <c r="F63" s="68"/>
      <c r="G63" s="35">
        <f>'Acc Rec TOTALS'!S57</f>
        <v>216950.97</v>
      </c>
      <c r="H63" s="68"/>
      <c r="I63" s="100">
        <f t="shared" si="1"/>
        <v>44335.610634225006</v>
      </c>
      <c r="J63" s="74"/>
      <c r="K63" s="75">
        <f t="shared" si="2"/>
        <v>172615.35936577499</v>
      </c>
    </row>
    <row r="64" spans="1:256" ht="12.75" customHeight="1" x14ac:dyDescent="0.2">
      <c r="A64" s="70" t="s">
        <v>76</v>
      </c>
      <c r="B64" s="19">
        <v>20110</v>
      </c>
      <c r="C64" s="19">
        <v>318500</v>
      </c>
      <c r="D64" s="68"/>
      <c r="E64" s="31">
        <f t="shared" si="3"/>
        <v>6.8195932184578105E-3</v>
      </c>
      <c r="F64" s="68"/>
      <c r="G64" s="35">
        <f>'Acc Rec TOTALS'!S58</f>
        <v>15488.75</v>
      </c>
      <c r="H64" s="68"/>
      <c r="I64" s="100">
        <f t="shared" si="1"/>
        <v>3165.245996415008</v>
      </c>
      <c r="J64" s="74"/>
      <c r="K64" s="75">
        <f t="shared" si="2"/>
        <v>12323.504003584992</v>
      </c>
    </row>
    <row r="65" spans="1:18" ht="12.75" customHeight="1" x14ac:dyDescent="0.2">
      <c r="A65" s="70" t="s">
        <v>77</v>
      </c>
      <c r="B65" s="19">
        <v>20110</v>
      </c>
      <c r="C65" s="19">
        <v>318504</v>
      </c>
      <c r="D65" s="68"/>
      <c r="E65" s="31">
        <f t="shared" si="3"/>
        <v>1.6892632685409126E-2</v>
      </c>
      <c r="F65" s="68"/>
      <c r="G65" s="35">
        <f>'Acc Rec TOTALS'!S59</f>
        <v>38366.770000000004</v>
      </c>
      <c r="H65" s="68"/>
      <c r="I65" s="100">
        <f t="shared" si="1"/>
        <v>7840.5465346057917</v>
      </c>
      <c r="J65" s="74"/>
      <c r="K65" s="75">
        <f t="shared" si="2"/>
        <v>30526.223465394214</v>
      </c>
    </row>
    <row r="66" spans="1:18" ht="12.75" customHeight="1" x14ac:dyDescent="0.2">
      <c r="A66" s="70" t="s">
        <v>78</v>
      </c>
      <c r="B66" s="19">
        <v>20110</v>
      </c>
      <c r="C66" s="19">
        <v>318525</v>
      </c>
      <c r="D66" s="68"/>
      <c r="E66" s="31">
        <f t="shared" si="3"/>
        <v>1.6488984974981516E-5</v>
      </c>
      <c r="F66" s="68"/>
      <c r="G66" s="35">
        <f>'Acc Rec TOTALS'!S60</f>
        <v>37.449999999999996</v>
      </c>
      <c r="H66" s="68"/>
      <c r="I66" s="100">
        <f t="shared" si="1"/>
        <v>7.6531974862879206</v>
      </c>
      <c r="J66" s="74"/>
      <c r="K66" s="75">
        <f t="shared" si="2"/>
        <v>29.796802513712073</v>
      </c>
    </row>
    <row r="67" spans="1:18" ht="12.75" customHeight="1" x14ac:dyDescent="0.2">
      <c r="A67" s="70" t="s">
        <v>79</v>
      </c>
      <c r="B67" s="19">
        <v>20110</v>
      </c>
      <c r="C67" s="19">
        <v>319101</v>
      </c>
      <c r="D67" s="68"/>
      <c r="E67" s="31">
        <f t="shared" si="3"/>
        <v>7.7447754155776774E-2</v>
      </c>
      <c r="F67" s="68"/>
      <c r="G67" s="35">
        <f>'Acc Rec TOTALS'!S61</f>
        <v>175900.36</v>
      </c>
      <c r="H67" s="68"/>
      <c r="I67" s="100">
        <f t="shared" si="1"/>
        <v>35946.600613862232</v>
      </c>
      <c r="J67" s="74"/>
      <c r="K67" s="75">
        <f t="shared" si="2"/>
        <v>139953.75938613777</v>
      </c>
    </row>
    <row r="68" spans="1:18" ht="12.75" customHeight="1" x14ac:dyDescent="0.2">
      <c r="A68" s="70" t="s">
        <v>80</v>
      </c>
      <c r="B68" s="18" t="s">
        <v>89</v>
      </c>
      <c r="C68" s="18" t="s">
        <v>139</v>
      </c>
      <c r="D68" s="68"/>
      <c r="E68" s="31">
        <f t="shared" si="3"/>
        <v>1.6534775480653031E-4</v>
      </c>
      <c r="F68" s="68"/>
      <c r="G68" s="35">
        <f>'Acc Rec TOTALS'!S62</f>
        <v>375.54</v>
      </c>
      <c r="H68" s="68"/>
      <c r="I68" s="100">
        <f t="shared" si="1"/>
        <v>76.744506915902974</v>
      </c>
      <c r="J68" s="74"/>
      <c r="K68" s="75">
        <f t="shared" si="2"/>
        <v>298.79549308409707</v>
      </c>
    </row>
    <row r="69" spans="1:18" ht="12.75" customHeight="1" x14ac:dyDescent="0.2">
      <c r="A69" s="70" t="s">
        <v>80</v>
      </c>
      <c r="B69" s="19">
        <v>20110</v>
      </c>
      <c r="C69" s="19">
        <v>675500</v>
      </c>
      <c r="D69" s="68"/>
      <c r="E69" s="31">
        <f t="shared" si="3"/>
        <v>2.9203775578653517E-4</v>
      </c>
      <c r="F69" s="68"/>
      <c r="G69" s="35">
        <f>'Acc Rec TOTALS'!S63</f>
        <v>663.28</v>
      </c>
      <c r="H69" s="68"/>
      <c r="I69" s="100">
        <f t="shared" si="1"/>
        <v>135.54640397076244</v>
      </c>
      <c r="J69" s="74"/>
      <c r="K69" s="75">
        <f t="shared" si="2"/>
        <v>527.73359602923756</v>
      </c>
    </row>
    <row r="70" spans="1:18" ht="12.75" customHeight="1" x14ac:dyDescent="0.2">
      <c r="A70" s="70" t="s">
        <v>81</v>
      </c>
      <c r="B70" s="19">
        <v>20110</v>
      </c>
      <c r="C70" s="19">
        <v>675554</v>
      </c>
      <c r="D70" s="68"/>
      <c r="E70" s="31">
        <f t="shared" si="3"/>
        <v>4.8791104672966006E-3</v>
      </c>
      <c r="F70" s="68"/>
      <c r="G70" s="35">
        <f>'Acc Rec TOTALS'!S64</f>
        <v>11081.5</v>
      </c>
      <c r="H70" s="68"/>
      <c r="I70" s="100">
        <f t="shared" si="1"/>
        <v>2264.590332291044</v>
      </c>
      <c r="J70" s="74"/>
      <c r="K70" s="75">
        <f t="shared" si="2"/>
        <v>8816.9096677089565</v>
      </c>
    </row>
    <row r="71" spans="1:18" ht="12.75" customHeight="1" x14ac:dyDescent="0.2">
      <c r="A71" s="70" t="s">
        <v>82</v>
      </c>
      <c r="B71" s="19">
        <v>20110</v>
      </c>
      <c r="C71" s="19">
        <v>675750</v>
      </c>
      <c r="D71" s="68"/>
      <c r="E71" s="31">
        <f t="shared" si="3"/>
        <v>2.1512423593808134E-2</v>
      </c>
      <c r="F71" s="68"/>
      <c r="G71" s="35">
        <f>'Acc Rec TOTALS'!S65</f>
        <v>48859.3</v>
      </c>
      <c r="H71" s="68"/>
      <c r="I71" s="100">
        <f t="shared" si="1"/>
        <v>9984.776286830107</v>
      </c>
      <c r="J71" s="74"/>
      <c r="K71" s="75">
        <f t="shared" si="2"/>
        <v>38874.523713169896</v>
      </c>
    </row>
    <row r="72" spans="1:18" ht="12.75" customHeight="1" x14ac:dyDescent="0.2">
      <c r="A72" s="70" t="s">
        <v>76</v>
      </c>
      <c r="B72" s="19">
        <v>20110</v>
      </c>
      <c r="C72" s="19">
        <v>675760</v>
      </c>
      <c r="D72" s="68"/>
      <c r="E72" s="31">
        <f t="shared" si="3"/>
        <v>2.7205724475410098E-5</v>
      </c>
      <c r="F72" s="68"/>
      <c r="G72" s="35">
        <f>'Acc Rec TOTALS'!S66</f>
        <v>61.790000000000006</v>
      </c>
      <c r="H72" s="68"/>
      <c r="I72" s="100">
        <f t="shared" si="1"/>
        <v>12.627264958016843</v>
      </c>
      <c r="J72" s="74"/>
      <c r="K72" s="75">
        <f t="shared" si="2"/>
        <v>49.162735041983161</v>
      </c>
    </row>
    <row r="73" spans="1:18" ht="12.75" customHeight="1" x14ac:dyDescent="0.2">
      <c r="A73" s="70" t="s">
        <v>37</v>
      </c>
      <c r="B73" s="19">
        <v>20110</v>
      </c>
      <c r="C73" s="19">
        <v>675771</v>
      </c>
      <c r="D73" s="68"/>
      <c r="E73" s="31">
        <f t="shared" si="3"/>
        <v>2.3100121319303015E-3</v>
      </c>
      <c r="F73" s="68"/>
      <c r="G73" s="35">
        <f>'Acc Rec TOTALS'!S67</f>
        <v>5246.53</v>
      </c>
      <c r="H73" s="68"/>
      <c r="I73" s="100">
        <f t="shared" si="1"/>
        <v>1072.1690309141302</v>
      </c>
      <c r="J73" s="74"/>
      <c r="K73" s="75">
        <f t="shared" si="2"/>
        <v>4174.3609690858693</v>
      </c>
    </row>
    <row r="74" spans="1:18" ht="12.75" customHeight="1" x14ac:dyDescent="0.2">
      <c r="A74" s="70" t="s">
        <v>85</v>
      </c>
      <c r="B74" s="19">
        <v>20110</v>
      </c>
      <c r="C74" s="19">
        <v>675900</v>
      </c>
      <c r="D74" s="68"/>
      <c r="E74" s="31">
        <f t="shared" si="3"/>
        <v>2.4365832537128901E-3</v>
      </c>
      <c r="F74" s="68"/>
      <c r="G74" s="35">
        <f>'Acc Rec TOTALS'!S68</f>
        <v>5534</v>
      </c>
      <c r="H74" s="68"/>
      <c r="I74" s="100">
        <f t="shared" si="1"/>
        <v>1130.9157513783009</v>
      </c>
      <c r="J74" s="74"/>
      <c r="K74" s="75">
        <f t="shared" si="2"/>
        <v>4403.0842486216989</v>
      </c>
    </row>
    <row r="75" spans="1:18" ht="14.25" customHeight="1" x14ac:dyDescent="0.2">
      <c r="A75" s="70" t="s">
        <v>87</v>
      </c>
      <c r="B75" s="19">
        <v>20110</v>
      </c>
      <c r="C75" s="19">
        <v>693010</v>
      </c>
      <c r="D75" s="68"/>
      <c r="E75" s="31">
        <f t="shared" si="3"/>
        <v>1.3905343751131278E-3</v>
      </c>
      <c r="F75" s="68"/>
      <c r="G75" s="35">
        <f>'Acc Rec TOTALS'!S69</f>
        <v>3158.2</v>
      </c>
      <c r="H75" s="68"/>
      <c r="I75" s="100">
        <f t="shared" si="1"/>
        <v>645.40262486500717</v>
      </c>
      <c r="J75" s="74"/>
      <c r="K75" s="75">
        <f t="shared" si="2"/>
        <v>2512.7973751349928</v>
      </c>
    </row>
    <row r="76" spans="1:18" ht="12.75" customHeight="1" x14ac:dyDescent="0.2">
      <c r="A76" s="70" t="s">
        <v>91</v>
      </c>
      <c r="B76" s="19">
        <v>22700</v>
      </c>
      <c r="C76" s="19">
        <v>317500</v>
      </c>
      <c r="D76" s="68"/>
      <c r="E76" s="31">
        <f t="shared" si="3"/>
        <v>7.5940999954922763E-3</v>
      </c>
      <c r="F76" s="68"/>
      <c r="G76" s="35">
        <f>'Acc Rec TOTALS'!S71</f>
        <v>17247.82</v>
      </c>
      <c r="H76" s="68"/>
      <c r="I76" s="100">
        <f t="shared" si="1"/>
        <v>3524.7255719077853</v>
      </c>
      <c r="J76" s="74"/>
      <c r="K76" s="75">
        <f t="shared" si="2"/>
        <v>13723.094428092214</v>
      </c>
    </row>
    <row r="77" spans="1:18" ht="12.75" customHeight="1" x14ac:dyDescent="0.2">
      <c r="A77" s="70" t="s">
        <v>92</v>
      </c>
      <c r="B77" s="19">
        <v>22706</v>
      </c>
      <c r="C77" s="19">
        <v>692155</v>
      </c>
      <c r="D77" s="68"/>
      <c r="E77" s="31">
        <f t="shared" si="3"/>
        <v>3.1875431437924291E-3</v>
      </c>
      <c r="F77" s="68"/>
      <c r="G77" s="35">
        <f>'Acc Rec TOTALS'!S72</f>
        <v>7239.59</v>
      </c>
      <c r="H77" s="68"/>
      <c r="I77" s="100">
        <f t="shared" si="1"/>
        <v>1479.4662747598181</v>
      </c>
      <c r="J77" s="74"/>
      <c r="K77" s="75">
        <f t="shared" si="2"/>
        <v>5760.1237252401825</v>
      </c>
    </row>
    <row r="78" spans="1:18" ht="12.75" customHeight="1" x14ac:dyDescent="0.2">
      <c r="A78" s="78" t="s">
        <v>94</v>
      </c>
      <c r="B78" s="81">
        <v>26200</v>
      </c>
      <c r="C78" s="26" t="s">
        <v>96</v>
      </c>
      <c r="D78" s="68"/>
      <c r="E78" s="31">
        <f t="shared" si="3"/>
        <v>1.4306028287489947E-2</v>
      </c>
      <c r="F78" s="68"/>
      <c r="G78" s="35">
        <f>'Acc Rec TOTALS'!S74</f>
        <v>32492.039999999997</v>
      </c>
      <c r="H78" s="68"/>
      <c r="I78" s="100">
        <f t="shared" ref="I78:I97" si="4">$B$9*E78</f>
        <v>6639.9999693555837</v>
      </c>
      <c r="J78" s="74"/>
      <c r="K78" s="75">
        <f t="shared" ref="K78:K97" si="5">G78-I78</f>
        <v>25852.040030644413</v>
      </c>
      <c r="O78" s="103"/>
      <c r="P78" s="104"/>
      <c r="Q78" s="104"/>
      <c r="R78" s="104"/>
    </row>
    <row r="79" spans="1:18" ht="12.75" customHeight="1" x14ac:dyDescent="0.2">
      <c r="A79" s="78" t="s">
        <v>97</v>
      </c>
      <c r="B79" s="81">
        <v>26200</v>
      </c>
      <c r="C79" s="26" t="s">
        <v>98</v>
      </c>
      <c r="D79" s="68"/>
      <c r="E79" s="31">
        <f t="shared" si="3"/>
        <v>5.7238132089388454E-8</v>
      </c>
      <c r="F79" s="68"/>
      <c r="G79" s="35">
        <f>'Acc Rec TOTALS'!S75</f>
        <v>0.13</v>
      </c>
      <c r="H79" s="68"/>
      <c r="I79" s="100">
        <f t="shared" si="4"/>
        <v>2.6566506627968757E-2</v>
      </c>
      <c r="J79" s="74"/>
      <c r="K79" s="75">
        <f t="shared" si="5"/>
        <v>0.10343349337203125</v>
      </c>
      <c r="O79" s="104"/>
      <c r="P79" s="104"/>
      <c r="Q79" s="104"/>
      <c r="R79" s="104"/>
    </row>
    <row r="80" spans="1:18" ht="12.75" customHeight="1" x14ac:dyDescent="0.2">
      <c r="A80" s="78" t="s">
        <v>99</v>
      </c>
      <c r="B80" s="81">
        <v>26302</v>
      </c>
      <c r="C80" s="26" t="s">
        <v>101</v>
      </c>
      <c r="D80" s="68"/>
      <c r="E80" s="31">
        <f>G80/G100</f>
        <v>1.5850559655522956E-7</v>
      </c>
      <c r="F80" s="68"/>
      <c r="G80" s="35">
        <f>'Acc Rec TOTALS'!S76</f>
        <v>0.36</v>
      </c>
      <c r="H80" s="68"/>
      <c r="I80" s="100">
        <f t="shared" si="4"/>
        <v>7.3568787585144249E-2</v>
      </c>
      <c r="J80" s="74"/>
      <c r="K80" s="75">
        <f t="shared" si="5"/>
        <v>0.28643121241485575</v>
      </c>
      <c r="O80" s="104"/>
      <c r="P80" s="104"/>
      <c r="Q80" s="104"/>
      <c r="R80" s="104"/>
    </row>
    <row r="81" spans="1:22" s="29" customFormat="1" ht="12.75" customHeight="1" x14ac:dyDescent="0.2">
      <c r="A81" s="78" t="s">
        <v>102</v>
      </c>
      <c r="B81" s="26">
        <v>26302</v>
      </c>
      <c r="C81" s="26">
        <v>671600</v>
      </c>
      <c r="D81" s="27" t="s">
        <v>131</v>
      </c>
      <c r="E81" s="31">
        <f t="shared" ref="E81:E97" si="6">G81/$G$100</f>
        <v>1.5197970099838889E-2</v>
      </c>
      <c r="F81" s="80">
        <v>2997.42</v>
      </c>
      <c r="G81" s="35">
        <f>'Acc Rec TOTALS'!S77</f>
        <v>34517.83</v>
      </c>
      <c r="H81" s="80"/>
      <c r="I81" s="100">
        <f t="shared" si="4"/>
        <v>7053.9858421392219</v>
      </c>
      <c r="J81" s="74"/>
      <c r="K81" s="75">
        <f t="shared" si="5"/>
        <v>27463.844157860782</v>
      </c>
      <c r="L81" s="28"/>
      <c r="N81" s="28"/>
      <c r="O81" s="104"/>
      <c r="P81" s="104"/>
      <c r="Q81" s="104"/>
      <c r="R81" s="104"/>
      <c r="T81" s="28"/>
      <c r="U81" s="28"/>
      <c r="V81" s="25"/>
    </row>
    <row r="82" spans="1:22" s="29" customFormat="1" ht="12.75" customHeight="1" x14ac:dyDescent="0.2">
      <c r="A82" s="78" t="s">
        <v>103</v>
      </c>
      <c r="B82" s="26">
        <v>26302</v>
      </c>
      <c r="C82" s="26">
        <v>671670</v>
      </c>
      <c r="D82" s="27" t="s">
        <v>131</v>
      </c>
      <c r="E82" s="31">
        <f t="shared" si="6"/>
        <v>1.8914560895600294E-3</v>
      </c>
      <c r="F82" s="80">
        <v>575.77</v>
      </c>
      <c r="G82" s="35">
        <f>'Acc Rec TOTALS'!S78</f>
        <v>4295.8999999999996</v>
      </c>
      <c r="H82" s="80"/>
      <c r="I82" s="100">
        <f t="shared" si="4"/>
        <v>877.90042940839203</v>
      </c>
      <c r="J82" s="74"/>
      <c r="K82" s="75">
        <f t="shared" si="5"/>
        <v>3417.9995705916076</v>
      </c>
      <c r="L82" s="28"/>
      <c r="N82" s="28"/>
      <c r="O82" s="104"/>
      <c r="P82" s="104"/>
      <c r="Q82" s="104"/>
      <c r="R82" s="104"/>
      <c r="T82" s="28"/>
      <c r="U82" s="28"/>
      <c r="V82" s="25"/>
    </row>
    <row r="83" spans="1:22" s="2" customFormat="1" ht="12.75" customHeight="1" x14ac:dyDescent="0.2">
      <c r="A83" s="78" t="s">
        <v>107</v>
      </c>
      <c r="B83" s="26" t="s">
        <v>108</v>
      </c>
      <c r="C83" s="26" t="s">
        <v>109</v>
      </c>
      <c r="D83" s="46"/>
      <c r="E83" s="31">
        <f t="shared" si="6"/>
        <v>6.7875618791539416E-3</v>
      </c>
      <c r="F83" s="49">
        <v>2704.05</v>
      </c>
      <c r="G83" s="35">
        <f>'Acc Rec TOTALS'!S81</f>
        <v>15416</v>
      </c>
      <c r="H83" s="49"/>
      <c r="I83" s="100">
        <f t="shared" si="4"/>
        <v>3150.3789705905106</v>
      </c>
      <c r="J83" s="74"/>
      <c r="K83" s="75">
        <f t="shared" si="5"/>
        <v>12265.621029409489</v>
      </c>
      <c r="L83" s="3"/>
      <c r="N83" s="3"/>
      <c r="O83" s="104"/>
      <c r="P83" s="104"/>
      <c r="Q83" s="104"/>
      <c r="R83" s="104"/>
      <c r="T83" s="3"/>
      <c r="U83" s="3"/>
      <c r="V83" s="4"/>
    </row>
    <row r="84" spans="1:22" s="2" customFormat="1" ht="12.75" customHeight="1" x14ac:dyDescent="0.2">
      <c r="A84" s="78" t="s">
        <v>110</v>
      </c>
      <c r="B84" s="26" t="s">
        <v>108</v>
      </c>
      <c r="C84" s="26" t="s">
        <v>111</v>
      </c>
      <c r="D84" s="46"/>
      <c r="E84" s="31">
        <f t="shared" si="6"/>
        <v>1.0567039770348638E-4</v>
      </c>
      <c r="F84" s="49">
        <v>2704.05</v>
      </c>
      <c r="G84" s="35">
        <f>'Acc Rec TOTALS'!S82</f>
        <v>240</v>
      </c>
      <c r="H84" s="49"/>
      <c r="I84" s="100">
        <f t="shared" si="4"/>
        <v>49.045858390096164</v>
      </c>
      <c r="J84" s="74"/>
      <c r="K84" s="75">
        <f t="shared" si="5"/>
        <v>190.95414160990384</v>
      </c>
      <c r="L84" s="3"/>
      <c r="N84" s="3"/>
      <c r="O84" s="104"/>
      <c r="P84" s="104"/>
      <c r="Q84" s="104"/>
      <c r="R84" s="104"/>
      <c r="T84" s="3"/>
      <c r="U84" s="3"/>
      <c r="V84" s="4"/>
    </row>
    <row r="85" spans="1:22" s="2" customFormat="1" ht="12.75" customHeight="1" x14ac:dyDescent="0.2">
      <c r="A85" s="78" t="s">
        <v>112</v>
      </c>
      <c r="B85" s="26" t="s">
        <v>108</v>
      </c>
      <c r="C85" s="26" t="s">
        <v>113</v>
      </c>
      <c r="D85" s="46"/>
      <c r="E85" s="31">
        <f t="shared" si="6"/>
        <v>2.2115053066044642E-4</v>
      </c>
      <c r="F85" s="49">
        <v>925.1</v>
      </c>
      <c r="G85" s="35">
        <f>'Acc Rec TOTALS'!S83</f>
        <v>502.28000000000003</v>
      </c>
      <c r="H85" s="49"/>
      <c r="I85" s="100">
        <f t="shared" si="4"/>
        <v>102.6448073007396</v>
      </c>
      <c r="J85" s="74"/>
      <c r="K85" s="75">
        <f t="shared" si="5"/>
        <v>399.63519269926041</v>
      </c>
      <c r="L85" s="3"/>
      <c r="N85" s="3"/>
      <c r="O85" s="104"/>
      <c r="P85" s="104"/>
      <c r="Q85" s="104"/>
      <c r="R85" s="104"/>
      <c r="T85" s="3"/>
      <c r="U85" s="3"/>
      <c r="V85" s="4"/>
    </row>
    <row r="86" spans="1:22" s="2" customFormat="1" ht="12.75" customHeight="1" x14ac:dyDescent="0.2">
      <c r="A86" s="78" t="s">
        <v>114</v>
      </c>
      <c r="B86" s="26" t="s">
        <v>115</v>
      </c>
      <c r="C86" s="26" t="s">
        <v>113</v>
      </c>
      <c r="D86" s="46"/>
      <c r="E86" s="31">
        <f t="shared" si="6"/>
        <v>1.4834538781603936E-3</v>
      </c>
      <c r="F86" s="49">
        <v>1239.43</v>
      </c>
      <c r="G86" s="35">
        <f>'Acc Rec TOTALS'!S84</f>
        <v>3369.2400000000002</v>
      </c>
      <c r="H86" s="49"/>
      <c r="I86" s="100">
        <f t="shared" si="4"/>
        <v>688.53028300936512</v>
      </c>
      <c r="J86" s="74"/>
      <c r="K86" s="75">
        <f t="shared" si="5"/>
        <v>2680.7097169906351</v>
      </c>
      <c r="L86" s="3"/>
      <c r="N86" s="3"/>
      <c r="O86" s="104"/>
      <c r="P86" s="104"/>
      <c r="Q86" s="104"/>
      <c r="R86" s="104"/>
      <c r="T86" s="3"/>
      <c r="U86" s="3"/>
      <c r="V86" s="4"/>
    </row>
    <row r="87" spans="1:22" s="2" customFormat="1" ht="12.75" customHeight="1" x14ac:dyDescent="0.2">
      <c r="A87" s="78" t="s">
        <v>116</v>
      </c>
      <c r="B87" s="26" t="s">
        <v>115</v>
      </c>
      <c r="C87" s="26" t="s">
        <v>117</v>
      </c>
      <c r="D87" s="46"/>
      <c r="E87" s="31">
        <f t="shared" si="6"/>
        <v>7.0358873137571347E-6</v>
      </c>
      <c r="F87" s="49"/>
      <c r="G87" s="35">
        <f>'Acc Rec TOTALS'!S85</f>
        <v>15.98</v>
      </c>
      <c r="H87" s="49"/>
      <c r="I87" s="100">
        <f t="shared" si="4"/>
        <v>3.2656367378072364</v>
      </c>
      <c r="J87" s="74"/>
      <c r="K87" s="75">
        <f t="shared" si="5"/>
        <v>12.714363262192764</v>
      </c>
      <c r="L87" s="3"/>
      <c r="N87" s="3"/>
      <c r="O87" s="104"/>
      <c r="P87" s="104"/>
      <c r="Q87" s="104"/>
      <c r="R87" s="104"/>
      <c r="T87" s="3"/>
      <c r="U87" s="3"/>
      <c r="V87" s="4"/>
    </row>
    <row r="88" spans="1:22" s="2" customFormat="1" ht="12.75" customHeight="1" x14ac:dyDescent="0.2">
      <c r="A88" s="78" t="s">
        <v>118</v>
      </c>
      <c r="B88" s="26" t="s">
        <v>115</v>
      </c>
      <c r="C88" s="26" t="s">
        <v>119</v>
      </c>
      <c r="D88" s="46"/>
      <c r="E88" s="31">
        <f t="shared" si="6"/>
        <v>7.5932986616430241E-5</v>
      </c>
      <c r="F88" s="49"/>
      <c r="G88" s="35">
        <f>'Acc Rec TOTALS'!S86</f>
        <v>172.45999999999998</v>
      </c>
      <c r="H88" s="49"/>
      <c r="I88" s="100">
        <f t="shared" si="4"/>
        <v>35.243536408149929</v>
      </c>
      <c r="J88" s="74"/>
      <c r="K88" s="75">
        <f t="shared" si="5"/>
        <v>137.21646359185004</v>
      </c>
      <c r="L88" s="3"/>
      <c r="N88" s="3"/>
      <c r="O88" s="104"/>
      <c r="P88" s="104"/>
      <c r="Q88" s="104"/>
      <c r="R88" s="104"/>
      <c r="T88" s="3"/>
      <c r="U88" s="3"/>
      <c r="V88" s="4"/>
    </row>
    <row r="89" spans="1:22" s="2" customFormat="1" ht="12.75" customHeight="1" x14ac:dyDescent="0.2">
      <c r="A89" s="78" t="s">
        <v>120</v>
      </c>
      <c r="B89" s="26" t="s">
        <v>121</v>
      </c>
      <c r="C89" s="26" t="s">
        <v>96</v>
      </c>
      <c r="D89" s="46"/>
      <c r="E89" s="31">
        <f t="shared" si="6"/>
        <v>5.0037927307202395E-3</v>
      </c>
      <c r="F89" s="49">
        <v>10.87</v>
      </c>
      <c r="G89" s="35">
        <f>'Acc Rec TOTALS'!S87</f>
        <v>11364.68</v>
      </c>
      <c r="H89" s="49"/>
      <c r="I89" s="100">
        <f t="shared" si="4"/>
        <v>2322.4603580364919</v>
      </c>
      <c r="J89" s="74"/>
      <c r="K89" s="75">
        <f t="shared" si="5"/>
        <v>9042.2196419635075</v>
      </c>
      <c r="L89" s="3"/>
      <c r="N89" s="3"/>
      <c r="O89" s="104"/>
      <c r="P89" s="104"/>
      <c r="Q89" s="104"/>
      <c r="R89" s="104"/>
      <c r="T89" s="3"/>
      <c r="U89" s="3"/>
      <c r="V89" s="4"/>
    </row>
    <row r="90" spans="1:22" s="2" customFormat="1" ht="12.75" customHeight="1" x14ac:dyDescent="0.2">
      <c r="A90" s="70" t="s">
        <v>51</v>
      </c>
      <c r="B90" s="19">
        <v>29400</v>
      </c>
      <c r="C90" s="19">
        <v>318700</v>
      </c>
      <c r="D90" s="46"/>
      <c r="E90" s="31">
        <f t="shared" si="6"/>
        <v>1.1014333757961021E-3</v>
      </c>
      <c r="F90" s="49">
        <v>275</v>
      </c>
      <c r="G90" s="35">
        <f>'Acc Rec TOTALS'!S88</f>
        <v>2501.59</v>
      </c>
      <c r="H90" s="49"/>
      <c r="I90" s="100">
        <f t="shared" si="4"/>
        <v>511.2192870420028</v>
      </c>
      <c r="J90" s="74"/>
      <c r="K90" s="75">
        <f t="shared" si="5"/>
        <v>1990.3707129579973</v>
      </c>
      <c r="L90" s="3"/>
      <c r="N90" s="3"/>
      <c r="O90" s="104"/>
      <c r="P90" s="104"/>
      <c r="Q90" s="104"/>
      <c r="R90" s="104"/>
      <c r="T90" s="3"/>
      <c r="U90" s="3"/>
      <c r="V90" s="4"/>
    </row>
    <row r="91" spans="1:22" ht="12.75" customHeight="1" x14ac:dyDescent="0.2">
      <c r="A91" s="70" t="s">
        <v>36</v>
      </c>
      <c r="B91" s="19">
        <v>41181</v>
      </c>
      <c r="C91" s="19">
        <v>317530</v>
      </c>
      <c r="D91" s="68"/>
      <c r="E91" s="31">
        <f t="shared" si="6"/>
        <v>1.0417075864274439E-3</v>
      </c>
      <c r="F91" s="80"/>
      <c r="G91" s="35">
        <f>'Acc Rec TOTALS'!S89</f>
        <v>2365.94</v>
      </c>
      <c r="H91" s="80"/>
      <c r="I91" s="100">
        <f t="shared" si="4"/>
        <v>483.49815916443384</v>
      </c>
      <c r="J91" s="74"/>
      <c r="K91" s="75">
        <f t="shared" si="5"/>
        <v>1882.4418408355662</v>
      </c>
      <c r="O91" s="104"/>
      <c r="P91" s="104"/>
      <c r="Q91" s="104"/>
      <c r="R91" s="104"/>
    </row>
    <row r="92" spans="1:22" ht="12.75" customHeight="1" x14ac:dyDescent="0.2">
      <c r="A92" s="70" t="s">
        <v>122</v>
      </c>
      <c r="B92" s="19">
        <v>42200</v>
      </c>
      <c r="C92" s="19">
        <v>317531</v>
      </c>
      <c r="D92" s="68"/>
      <c r="E92" s="31">
        <f t="shared" si="6"/>
        <v>7.2876470362856901E-3</v>
      </c>
      <c r="F92" s="68"/>
      <c r="G92" s="35">
        <f>'Acc Rec TOTALS'!S90</f>
        <v>16551.8</v>
      </c>
      <c r="H92" s="68"/>
      <c r="I92" s="100">
        <f t="shared" si="4"/>
        <v>3382.4884954216404</v>
      </c>
      <c r="J92" s="74"/>
      <c r="K92" s="75">
        <f t="shared" si="5"/>
        <v>13169.31150457836</v>
      </c>
      <c r="O92" s="104"/>
      <c r="P92" s="104"/>
      <c r="Q92" s="104"/>
      <c r="R92" s="104"/>
    </row>
    <row r="93" spans="1:22" ht="12.75" customHeight="1" x14ac:dyDescent="0.2">
      <c r="A93" s="70" t="s">
        <v>13</v>
      </c>
      <c r="B93" s="19">
        <v>42200</v>
      </c>
      <c r="C93" s="19">
        <v>319150</v>
      </c>
      <c r="D93" s="68"/>
      <c r="E93" s="31">
        <f t="shared" si="6"/>
        <v>2.2307901541853502E-4</v>
      </c>
      <c r="F93" s="68"/>
      <c r="G93" s="35">
        <f>'Acc Rec TOTALS'!S91</f>
        <v>506.65999999999997</v>
      </c>
      <c r="H93" s="68"/>
      <c r="I93" s="100">
        <f t="shared" si="4"/>
        <v>103.53989421635885</v>
      </c>
      <c r="J93" s="74"/>
      <c r="K93" s="75">
        <f t="shared" si="5"/>
        <v>403.12010578364112</v>
      </c>
      <c r="O93" s="104"/>
      <c r="P93" s="104"/>
      <c r="Q93" s="104"/>
      <c r="R93" s="104"/>
    </row>
    <row r="94" spans="1:22" ht="12.75" customHeight="1" x14ac:dyDescent="0.2">
      <c r="A94" s="102" t="s">
        <v>165</v>
      </c>
      <c r="B94" s="19">
        <v>97000</v>
      </c>
      <c r="C94" s="19">
        <v>669300</v>
      </c>
      <c r="D94" s="68"/>
      <c r="E94" s="31">
        <f t="shared" si="6"/>
        <v>1.6487443948348347E-3</v>
      </c>
      <c r="F94" s="68"/>
      <c r="G94" s="35">
        <f>'Acc Rec TOTALS'!S93</f>
        <v>3744.6500000000005</v>
      </c>
      <c r="H94" s="68"/>
      <c r="I94" s="100">
        <f t="shared" si="4"/>
        <v>765.24822341864012</v>
      </c>
      <c r="J94" s="74"/>
      <c r="K94" s="75">
        <f t="shared" si="5"/>
        <v>2979.4017765813605</v>
      </c>
      <c r="L94" t="s">
        <v>140</v>
      </c>
      <c r="O94" s="104"/>
      <c r="P94" s="104"/>
      <c r="Q94" s="104"/>
      <c r="R94" s="104"/>
    </row>
    <row r="95" spans="1:22" ht="12.75" customHeight="1" x14ac:dyDescent="0.2">
      <c r="A95" s="78" t="s">
        <v>83</v>
      </c>
      <c r="B95" s="26" t="s">
        <v>125</v>
      </c>
      <c r="C95" s="26" t="s">
        <v>126</v>
      </c>
      <c r="D95" s="68"/>
      <c r="E95" s="31">
        <f t="shared" si="6"/>
        <v>6.7353562997551812E-3</v>
      </c>
      <c r="F95" s="68"/>
      <c r="G95" s="35">
        <f>'Acc Rec TOTALS'!S94</f>
        <v>15297.43</v>
      </c>
      <c r="H95" s="68"/>
      <c r="I95" s="100">
        <f t="shared" si="4"/>
        <v>3126.1482729683698</v>
      </c>
      <c r="J95" s="74"/>
      <c r="K95" s="75">
        <f t="shared" si="5"/>
        <v>12171.28172703163</v>
      </c>
      <c r="O95" s="104"/>
      <c r="P95" s="104"/>
      <c r="Q95" s="104"/>
      <c r="R95" s="104"/>
    </row>
    <row r="96" spans="1:22" s="29" customFormat="1" ht="12.75" customHeight="1" x14ac:dyDescent="0.2">
      <c r="A96" s="78" t="s">
        <v>86</v>
      </c>
      <c r="B96" s="26" t="s">
        <v>125</v>
      </c>
      <c r="C96" s="26" t="s">
        <v>128</v>
      </c>
      <c r="D96" s="82"/>
      <c r="E96" s="31">
        <f t="shared" si="6"/>
        <v>2.2747666513629511E-3</v>
      </c>
      <c r="F96" s="80">
        <v>923.31</v>
      </c>
      <c r="G96" s="35">
        <f>'Acc Rec TOTALS'!S96</f>
        <v>5166.4799999999996</v>
      </c>
      <c r="H96" s="80"/>
      <c r="I96" s="100">
        <f t="shared" si="4"/>
        <v>1055.8101935636</v>
      </c>
      <c r="J96" s="74"/>
      <c r="K96" s="75">
        <f t="shared" si="5"/>
        <v>4110.6698064363991</v>
      </c>
      <c r="L96" s="28"/>
      <c r="N96" s="28"/>
      <c r="O96" s="104"/>
      <c r="P96" s="104"/>
      <c r="Q96" s="104"/>
      <c r="R96" s="104"/>
      <c r="T96" s="28"/>
      <c r="U96" s="28"/>
      <c r="V96" s="25"/>
    </row>
    <row r="97" spans="1:22" s="29" customFormat="1" ht="12.75" customHeight="1" x14ac:dyDescent="0.2">
      <c r="A97" s="78" t="s">
        <v>88</v>
      </c>
      <c r="B97" s="26" t="s">
        <v>125</v>
      </c>
      <c r="C97" s="26" t="s">
        <v>129</v>
      </c>
      <c r="D97" s="82"/>
      <c r="E97" s="31">
        <f t="shared" si="6"/>
        <v>4.248390281003917E-5</v>
      </c>
      <c r="F97" s="80">
        <v>4267.82</v>
      </c>
      <c r="G97" s="35">
        <f>'Acc Rec TOTALS'!S97</f>
        <v>96.490000000000009</v>
      </c>
      <c r="H97" s="80"/>
      <c r="I97" s="100">
        <f t="shared" si="4"/>
        <v>19.71847865025158</v>
      </c>
      <c r="J97" s="74"/>
      <c r="K97" s="75">
        <f t="shared" si="5"/>
        <v>76.771521349748426</v>
      </c>
      <c r="L97" s="28"/>
      <c r="N97" s="28"/>
      <c r="O97" s="104"/>
      <c r="P97" s="104"/>
      <c r="Q97" s="104"/>
      <c r="R97" s="104"/>
      <c r="T97" s="28"/>
      <c r="U97" s="28"/>
      <c r="V97" s="25"/>
    </row>
    <row r="98" spans="1:22" s="29" customFormat="1" ht="12.75" customHeight="1" x14ac:dyDescent="0.2">
      <c r="A98" s="70"/>
      <c r="B98" s="19"/>
      <c r="C98" s="19"/>
      <c r="D98" s="82"/>
      <c r="E98" s="83" t="s">
        <v>131</v>
      </c>
      <c r="F98" s="80">
        <v>53.14</v>
      </c>
      <c r="G98" s="84"/>
      <c r="H98" s="80"/>
      <c r="I98" s="35"/>
      <c r="J98" s="85"/>
      <c r="K98" s="86"/>
      <c r="M98" s="28"/>
      <c r="O98" s="104"/>
      <c r="P98" s="104"/>
      <c r="Q98" s="104"/>
      <c r="R98" s="104"/>
      <c r="S98" s="28"/>
      <c r="T98" s="28"/>
      <c r="U98" s="25"/>
      <c r="V98" s="28"/>
    </row>
    <row r="99" spans="1:22" s="29" customFormat="1" ht="12.75" customHeight="1" x14ac:dyDescent="0.2">
      <c r="A99" s="70"/>
      <c r="B99" s="19"/>
      <c r="C99" s="19"/>
      <c r="D99" s="68"/>
      <c r="E99" s="71"/>
      <c r="F99" s="80">
        <v>24.1</v>
      </c>
      <c r="G99" s="84"/>
      <c r="H99" s="80"/>
      <c r="I99" s="35"/>
      <c r="J99" s="82"/>
      <c r="K99" s="87"/>
      <c r="M99" s="28"/>
      <c r="O99" s="104"/>
      <c r="P99" s="104"/>
      <c r="Q99" s="104"/>
      <c r="R99" s="104"/>
      <c r="S99" s="28"/>
      <c r="T99" s="28"/>
      <c r="U99" s="25"/>
      <c r="V99" s="28"/>
    </row>
    <row r="100" spans="1:22" ht="12.75" customHeight="1" thickBot="1" x14ac:dyDescent="0.25">
      <c r="A100" s="88" t="s">
        <v>141</v>
      </c>
      <c r="B100" s="89"/>
      <c r="C100" s="89"/>
      <c r="D100" s="89"/>
      <c r="E100" s="90">
        <f>SUM(E15:E99)</f>
        <v>0.99999999999999989</v>
      </c>
      <c r="F100" s="89"/>
      <c r="G100" s="91">
        <f>SUM(G16:G99)</f>
        <v>2271213.1800000002</v>
      </c>
      <c r="H100" s="89"/>
      <c r="I100" s="91">
        <f>ROUND(SUM(I15:I99),2)</f>
        <v>464140</v>
      </c>
      <c r="J100" s="91"/>
      <c r="K100" s="92">
        <f>ROUND(SUM(K15:K99),2)</f>
        <v>1807073.18</v>
      </c>
    </row>
    <row r="101" spans="1:22" ht="25.5" customHeight="1" x14ac:dyDescent="0.2">
      <c r="A101" s="30"/>
      <c r="E101" s="31"/>
      <c r="G101" s="35"/>
      <c r="I101" s="35"/>
    </row>
    <row r="102" spans="1:22" ht="18.75" customHeight="1" x14ac:dyDescent="0.2"/>
  </sheetData>
  <mergeCells count="2">
    <mergeCell ref="A6:I6"/>
    <mergeCell ref="I1:K1"/>
  </mergeCells>
  <phoneticPr fontId="0" type="noConversion"/>
  <printOptions horizontalCentered="1"/>
  <pageMargins left="0.75" right="0.75" top="0.5" bottom="0.5" header="0.5" footer="0.5"/>
  <pageSetup scale="74" fitToHeight="2" orientation="portrait" horizontalDpi="4294967292" verticalDpi="300" r:id="rId1"/>
  <headerFooter alignWithMargins="0">
    <oddHeader xml:space="preserve">&amp;C&amp;"Arial,Bold"&amp;12Distribution Template&amp;10 (Attachment C)
&amp;R&amp;"Arial,Bold"Sample    &amp;"Arial,Regular"        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2"/>
  <sheetViews>
    <sheetView zoomScale="70" zoomScaleNormal="70" workbookViewId="0">
      <pane xSplit="5" ySplit="7" topLeftCell="F8" activePane="bottomRight" state="frozen"/>
      <selection pane="topRight" activeCell="F1" sqref="F1"/>
      <selection pane="bottomLeft" activeCell="A10" sqref="A10"/>
      <selection pane="bottomRight" activeCell="W28" sqref="W28"/>
    </sheetView>
  </sheetViews>
  <sheetFormatPr defaultColWidth="9.28515625" defaultRowHeight="15" x14ac:dyDescent="0.2"/>
  <cols>
    <col min="1" max="1" width="37.7109375" style="2" customWidth="1"/>
    <col min="2" max="2" width="2" style="2" customWidth="1"/>
    <col min="3" max="3" width="10.28515625" style="1" bestFit="1" customWidth="1"/>
    <col min="4" max="4" width="9.42578125" style="1" customWidth="1"/>
    <col min="5" max="5" width="2" style="2" customWidth="1"/>
    <col min="6" max="6" width="15.5703125" style="3" customWidth="1"/>
    <col min="7" max="7" width="2" style="2" customWidth="1"/>
    <col min="8" max="8" width="15.42578125" style="3" customWidth="1"/>
    <col min="9" max="9" width="1.7109375" style="2" customWidth="1"/>
    <col min="10" max="10" width="17.28515625" style="2" customWidth="1"/>
    <col min="11" max="11" width="2.28515625" style="2" customWidth="1"/>
    <col min="12" max="12" width="15.42578125" style="2" customWidth="1"/>
    <col min="13" max="13" width="2" style="2" customWidth="1"/>
    <col min="14" max="14" width="15.42578125" style="2" customWidth="1"/>
    <col min="15" max="15" width="2" style="2" customWidth="1"/>
    <col min="16" max="16" width="15.7109375" style="2" customWidth="1"/>
    <col min="17" max="17" width="2" style="2" customWidth="1"/>
    <col min="18" max="18" width="2.7109375" style="2" customWidth="1"/>
    <col min="19" max="19" width="17.5703125" style="2" bestFit="1" customWidth="1"/>
    <col min="20" max="16384" width="9.28515625" style="2"/>
  </cols>
  <sheetData>
    <row r="1" spans="1:19" x14ac:dyDescent="0.2">
      <c r="A1" s="37" t="s">
        <v>0</v>
      </c>
      <c r="B1" s="38"/>
      <c r="C1" s="39"/>
      <c r="D1" s="39"/>
      <c r="E1" s="38"/>
      <c r="F1" s="40"/>
      <c r="G1" s="38"/>
      <c r="H1" s="40"/>
      <c r="I1" s="38"/>
      <c r="J1" s="38"/>
      <c r="K1" s="38"/>
      <c r="L1" s="38"/>
      <c r="M1" s="38"/>
      <c r="N1" s="38"/>
      <c r="O1" s="38"/>
      <c r="P1" s="38"/>
      <c r="Q1" s="38"/>
      <c r="R1" s="41"/>
      <c r="S1" s="42"/>
    </row>
    <row r="2" spans="1:19" x14ac:dyDescent="0.2">
      <c r="A2" s="96" t="s">
        <v>145</v>
      </c>
      <c r="B2" s="44"/>
      <c r="C2" s="10"/>
      <c r="D2" s="10"/>
      <c r="E2" s="44"/>
      <c r="F2" s="45"/>
      <c r="G2" s="44"/>
      <c r="H2" s="45"/>
      <c r="I2" s="44"/>
      <c r="J2" s="44"/>
      <c r="K2" s="44"/>
      <c r="L2" s="44"/>
      <c r="M2" s="44"/>
      <c r="N2" s="44"/>
      <c r="O2" s="44"/>
      <c r="P2" s="44"/>
      <c r="Q2" s="44"/>
      <c r="R2" s="46"/>
      <c r="S2" s="47"/>
    </row>
    <row r="3" spans="1:19" x14ac:dyDescent="0.2">
      <c r="A3" s="43" t="s">
        <v>1</v>
      </c>
      <c r="B3" s="44"/>
      <c r="C3" s="10"/>
      <c r="D3" s="10"/>
      <c r="E3" s="44"/>
      <c r="F3" s="45"/>
      <c r="G3" s="44"/>
      <c r="H3" s="45"/>
      <c r="I3" s="44"/>
      <c r="J3" s="44"/>
      <c r="K3" s="44"/>
      <c r="L3" s="44"/>
      <c r="M3" s="44"/>
      <c r="N3" s="44"/>
      <c r="O3" s="44"/>
      <c r="P3" s="44"/>
      <c r="Q3" s="44"/>
      <c r="R3" s="46"/>
      <c r="S3" s="47"/>
    </row>
    <row r="4" spans="1:19" x14ac:dyDescent="0.2">
      <c r="A4" s="43" t="s">
        <v>142</v>
      </c>
      <c r="B4" s="44"/>
      <c r="C4" s="10"/>
      <c r="D4" s="10"/>
      <c r="E4" s="44"/>
      <c r="F4" s="45"/>
      <c r="G4" s="44"/>
      <c r="H4" s="45"/>
      <c r="I4" s="44"/>
      <c r="J4" s="44"/>
      <c r="K4" s="44"/>
      <c r="L4" s="44"/>
      <c r="M4" s="44"/>
      <c r="N4" s="44"/>
      <c r="O4" s="44"/>
      <c r="P4" s="44"/>
      <c r="Q4" s="44"/>
      <c r="R4" s="46"/>
      <c r="S4" s="47"/>
    </row>
    <row r="5" spans="1:19" x14ac:dyDescent="0.2">
      <c r="A5" s="48"/>
      <c r="B5" s="46"/>
      <c r="C5" s="10"/>
      <c r="D5" s="10"/>
      <c r="E5" s="46"/>
      <c r="F5" s="49"/>
      <c r="G5" s="46"/>
      <c r="H5" s="49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</row>
    <row r="6" spans="1:19" x14ac:dyDescent="0.2">
      <c r="A6" s="48"/>
      <c r="B6" s="46"/>
      <c r="C6" s="10" t="s">
        <v>2</v>
      </c>
      <c r="D6" s="10"/>
      <c r="E6" s="46"/>
      <c r="F6" s="50" t="s">
        <v>3</v>
      </c>
      <c r="G6" s="46"/>
      <c r="H6" s="50" t="s">
        <v>4</v>
      </c>
      <c r="I6" s="46"/>
      <c r="J6" s="50" t="s">
        <v>5</v>
      </c>
      <c r="K6" s="46"/>
      <c r="L6" s="50" t="s">
        <v>6</v>
      </c>
      <c r="M6" s="46"/>
      <c r="N6" s="50" t="s">
        <v>7</v>
      </c>
      <c r="O6" s="46"/>
      <c r="P6" s="50" t="s">
        <v>8</v>
      </c>
      <c r="Q6" s="46"/>
      <c r="R6" s="46"/>
      <c r="S6" s="51" t="s">
        <v>9</v>
      </c>
    </row>
    <row r="7" spans="1:19" ht="15.75" thickBot="1" x14ac:dyDescent="0.25">
      <c r="A7" s="48"/>
      <c r="B7" s="46"/>
      <c r="C7" s="6" t="s">
        <v>10</v>
      </c>
      <c r="D7" s="6"/>
      <c r="E7" s="46"/>
      <c r="F7" s="7" t="s">
        <v>11</v>
      </c>
      <c r="G7" s="46"/>
      <c r="H7" s="7" t="s">
        <v>11</v>
      </c>
      <c r="I7" s="46"/>
      <c r="J7" s="7" t="s">
        <v>11</v>
      </c>
      <c r="K7" s="46"/>
      <c r="L7" s="7" t="s">
        <v>11</v>
      </c>
      <c r="M7" s="46"/>
      <c r="N7" s="7" t="s">
        <v>11</v>
      </c>
      <c r="O7" s="46"/>
      <c r="P7" s="7" t="s">
        <v>11</v>
      </c>
      <c r="Q7" s="46"/>
      <c r="R7" s="46"/>
      <c r="S7" s="52" t="s">
        <v>12</v>
      </c>
    </row>
    <row r="8" spans="1:19" x14ac:dyDescent="0.2">
      <c r="A8" s="48" t="s">
        <v>13</v>
      </c>
      <c r="B8" s="46"/>
      <c r="C8" s="8" t="s">
        <v>14</v>
      </c>
      <c r="D8" s="8" t="s">
        <v>15</v>
      </c>
      <c r="E8" s="46"/>
      <c r="F8" s="53">
        <v>-0.03</v>
      </c>
      <c r="G8" s="46"/>
      <c r="H8" s="49"/>
      <c r="I8" s="46"/>
      <c r="J8" s="49"/>
      <c r="K8" s="46"/>
      <c r="L8" s="49"/>
      <c r="M8" s="46"/>
      <c r="N8" s="49">
        <v>50</v>
      </c>
      <c r="O8" s="46"/>
      <c r="P8" s="46">
        <v>26.98</v>
      </c>
      <c r="Q8" s="53"/>
      <c r="R8" s="46"/>
      <c r="S8" s="54">
        <f t="shared" ref="S8:S39" si="0">SUM(F8:Q8)</f>
        <v>76.95</v>
      </c>
    </row>
    <row r="9" spans="1:19" x14ac:dyDescent="0.2">
      <c r="A9" s="48" t="s">
        <v>16</v>
      </c>
      <c r="B9" s="46"/>
      <c r="C9" s="8" t="s">
        <v>17</v>
      </c>
      <c r="D9" s="8" t="s">
        <v>15</v>
      </c>
      <c r="E9" s="46"/>
      <c r="F9" s="49">
        <v>32756.89</v>
      </c>
      <c r="G9" s="46"/>
      <c r="H9" s="49">
        <v>28845.1</v>
      </c>
      <c r="I9" s="46"/>
      <c r="J9" s="49">
        <v>29753.59</v>
      </c>
      <c r="K9" s="46"/>
      <c r="L9" s="49">
        <v>29704.25</v>
      </c>
      <c r="M9" s="46"/>
      <c r="N9" s="49">
        <v>29195.98</v>
      </c>
      <c r="O9" s="46"/>
      <c r="P9" s="49">
        <v>26920.11</v>
      </c>
      <c r="Q9" s="46"/>
      <c r="R9" s="46"/>
      <c r="S9" s="54">
        <f t="shared" si="0"/>
        <v>177175.91999999998</v>
      </c>
    </row>
    <row r="10" spans="1:19" x14ac:dyDescent="0.2">
      <c r="A10" s="48" t="s">
        <v>18</v>
      </c>
      <c r="B10" s="46"/>
      <c r="C10" s="8" t="s">
        <v>19</v>
      </c>
      <c r="D10" s="8" t="s">
        <v>15</v>
      </c>
      <c r="E10" s="46"/>
      <c r="F10" s="49">
        <v>1077.22</v>
      </c>
      <c r="G10" s="46"/>
      <c r="H10" s="49">
        <v>948.88</v>
      </c>
      <c r="I10" s="46"/>
      <c r="J10" s="49">
        <v>1101.43</v>
      </c>
      <c r="K10" s="46"/>
      <c r="L10" s="49">
        <v>999.96</v>
      </c>
      <c r="M10" s="46"/>
      <c r="N10" s="49">
        <v>971.16</v>
      </c>
      <c r="O10" s="46"/>
      <c r="P10" s="49">
        <v>1113.22</v>
      </c>
      <c r="Q10" s="46"/>
      <c r="R10" s="46"/>
      <c r="S10" s="54">
        <f t="shared" si="0"/>
        <v>6211.87</v>
      </c>
    </row>
    <row r="11" spans="1:19" x14ac:dyDescent="0.2">
      <c r="A11" s="48" t="s">
        <v>20</v>
      </c>
      <c r="B11" s="46"/>
      <c r="C11" s="8" t="s">
        <v>21</v>
      </c>
      <c r="D11" s="8" t="s">
        <v>15</v>
      </c>
      <c r="E11" s="46"/>
      <c r="F11" s="49">
        <v>38161.589999999997</v>
      </c>
      <c r="G11" s="46"/>
      <c r="H11" s="49">
        <v>33602.93</v>
      </c>
      <c r="I11" s="46"/>
      <c r="J11" s="49">
        <v>34649.94</v>
      </c>
      <c r="K11" s="46"/>
      <c r="L11" s="49">
        <v>34602.050000000003</v>
      </c>
      <c r="M11" s="46"/>
      <c r="N11" s="49">
        <v>34006.870000000003</v>
      </c>
      <c r="O11" s="46"/>
      <c r="P11" s="49">
        <v>31353.96</v>
      </c>
      <c r="Q11" s="46"/>
      <c r="R11" s="46"/>
      <c r="S11" s="54">
        <f t="shared" si="0"/>
        <v>206377.34</v>
      </c>
    </row>
    <row r="12" spans="1:19" x14ac:dyDescent="0.2">
      <c r="A12" s="48" t="s">
        <v>22</v>
      </c>
      <c r="B12" s="46"/>
      <c r="C12" s="8" t="s">
        <v>23</v>
      </c>
      <c r="D12" s="8" t="s">
        <v>15</v>
      </c>
      <c r="E12" s="46"/>
      <c r="F12" s="49">
        <v>600.44000000000005</v>
      </c>
      <c r="G12" s="46"/>
      <c r="H12" s="49">
        <v>621.64</v>
      </c>
      <c r="I12" s="46"/>
      <c r="J12" s="49">
        <v>683.92</v>
      </c>
      <c r="K12" s="46"/>
      <c r="L12" s="49">
        <v>530.02</v>
      </c>
      <c r="M12" s="46"/>
      <c r="N12" s="49">
        <v>545.98</v>
      </c>
      <c r="O12" s="46"/>
      <c r="P12" s="49">
        <v>610.04</v>
      </c>
      <c r="Q12" s="46"/>
      <c r="R12" s="46"/>
      <c r="S12" s="54">
        <f t="shared" si="0"/>
        <v>3592.04</v>
      </c>
    </row>
    <row r="13" spans="1:19" x14ac:dyDescent="0.2">
      <c r="A13" s="48" t="s">
        <v>146</v>
      </c>
      <c r="B13" s="46"/>
      <c r="C13" s="8" t="s">
        <v>24</v>
      </c>
      <c r="D13" s="8" t="s">
        <v>25</v>
      </c>
      <c r="E13" s="46"/>
      <c r="F13" s="49">
        <v>187.2</v>
      </c>
      <c r="G13" s="46"/>
      <c r="H13" s="49">
        <v>103.81</v>
      </c>
      <c r="I13" s="46"/>
      <c r="J13" s="49">
        <v>129.91</v>
      </c>
      <c r="K13" s="46"/>
      <c r="L13" s="49">
        <v>250.53</v>
      </c>
      <c r="M13" s="46"/>
      <c r="N13" s="49">
        <v>204.06</v>
      </c>
      <c r="O13" s="46"/>
      <c r="P13" s="49">
        <v>128.68</v>
      </c>
      <c r="Q13" s="46"/>
      <c r="R13" s="46"/>
      <c r="S13" s="54">
        <f t="shared" si="0"/>
        <v>1004.19</v>
      </c>
    </row>
    <row r="14" spans="1:19" x14ac:dyDescent="0.2">
      <c r="A14" s="48" t="s">
        <v>147</v>
      </c>
      <c r="B14" s="46"/>
      <c r="C14" s="8" t="s">
        <v>24</v>
      </c>
      <c r="D14" s="8" t="s">
        <v>26</v>
      </c>
      <c r="E14" s="46"/>
      <c r="F14" s="49">
        <v>181.69</v>
      </c>
      <c r="G14" s="46"/>
      <c r="H14" s="49">
        <v>102.08</v>
      </c>
      <c r="I14" s="46"/>
      <c r="J14" s="49">
        <v>128.11000000000001</v>
      </c>
      <c r="K14" s="46"/>
      <c r="L14" s="49">
        <v>248.52</v>
      </c>
      <c r="M14" s="46"/>
      <c r="N14" s="49">
        <v>186.97</v>
      </c>
      <c r="O14" s="46"/>
      <c r="P14" s="49">
        <v>128.33000000000001</v>
      </c>
      <c r="Q14" s="46"/>
      <c r="R14" s="46"/>
      <c r="S14" s="54">
        <f t="shared" si="0"/>
        <v>975.7</v>
      </c>
    </row>
    <row r="15" spans="1:19" x14ac:dyDescent="0.2">
      <c r="A15" s="48" t="s">
        <v>146</v>
      </c>
      <c r="B15" s="46"/>
      <c r="C15" s="8" t="s">
        <v>24</v>
      </c>
      <c r="D15" s="10">
        <v>318500</v>
      </c>
      <c r="E15" s="46"/>
      <c r="F15" s="49">
        <v>1368.76</v>
      </c>
      <c r="G15" s="46"/>
      <c r="H15" s="49">
        <v>1378.04</v>
      </c>
      <c r="I15" s="46"/>
      <c r="J15" s="49">
        <v>1273.28</v>
      </c>
      <c r="K15" s="46"/>
      <c r="L15" s="49">
        <v>1392.83</v>
      </c>
      <c r="M15" s="46"/>
      <c r="N15" s="49">
        <v>1287.95</v>
      </c>
      <c r="O15" s="46"/>
      <c r="P15" s="49">
        <v>1168.67</v>
      </c>
      <c r="Q15" s="46"/>
      <c r="R15" s="46"/>
      <c r="S15" s="54">
        <f t="shared" si="0"/>
        <v>7869.53</v>
      </c>
    </row>
    <row r="16" spans="1:19" x14ac:dyDescent="0.2">
      <c r="A16" s="48" t="s">
        <v>147</v>
      </c>
      <c r="B16" s="46"/>
      <c r="C16" s="8" t="s">
        <v>24</v>
      </c>
      <c r="D16" s="10">
        <v>318505</v>
      </c>
      <c r="E16" s="46"/>
      <c r="F16" s="49">
        <v>1503.32</v>
      </c>
      <c r="G16" s="46"/>
      <c r="H16" s="49">
        <v>1477.65</v>
      </c>
      <c r="I16" s="46"/>
      <c r="J16" s="49">
        <v>1433.61</v>
      </c>
      <c r="K16" s="46"/>
      <c r="L16" s="49">
        <v>1525.67</v>
      </c>
      <c r="M16" s="46"/>
      <c r="N16" s="49">
        <v>1367.38</v>
      </c>
      <c r="O16" s="46"/>
      <c r="P16" s="49">
        <v>1213.1300000000001</v>
      </c>
      <c r="Q16" s="46"/>
      <c r="R16" s="46"/>
      <c r="S16" s="54">
        <f t="shared" si="0"/>
        <v>8520.76</v>
      </c>
    </row>
    <row r="17" spans="1:19" x14ac:dyDescent="0.2">
      <c r="A17" s="48" t="s">
        <v>146</v>
      </c>
      <c r="B17" s="46"/>
      <c r="C17" s="8" t="s">
        <v>24</v>
      </c>
      <c r="D17" s="10">
        <v>675771</v>
      </c>
      <c r="E17" s="46"/>
      <c r="F17" s="49">
        <v>3.9</v>
      </c>
      <c r="G17" s="46"/>
      <c r="H17" s="49">
        <v>-19.32</v>
      </c>
      <c r="I17" s="46"/>
      <c r="J17" s="49">
        <v>1.07</v>
      </c>
      <c r="K17" s="46"/>
      <c r="L17" s="49">
        <v>2.63</v>
      </c>
      <c r="M17" s="46"/>
      <c r="N17" s="49">
        <v>0.36</v>
      </c>
      <c r="O17" s="46"/>
      <c r="P17" s="49">
        <v>0.18</v>
      </c>
      <c r="Q17" s="46"/>
      <c r="R17" s="46"/>
      <c r="S17" s="54">
        <f t="shared" si="0"/>
        <v>-11.18</v>
      </c>
    </row>
    <row r="18" spans="1:19" x14ac:dyDescent="0.2">
      <c r="A18" s="48" t="s">
        <v>146</v>
      </c>
      <c r="B18" s="46"/>
      <c r="C18" s="8" t="s">
        <v>24</v>
      </c>
      <c r="D18" s="10">
        <v>677212</v>
      </c>
      <c r="E18" s="46"/>
      <c r="F18" s="49">
        <v>129.83000000000001</v>
      </c>
      <c r="G18" s="46"/>
      <c r="H18" s="49">
        <v>94.74</v>
      </c>
      <c r="I18" s="46"/>
      <c r="J18" s="49">
        <v>158.22</v>
      </c>
      <c r="K18" s="46"/>
      <c r="L18" s="49">
        <v>127.61</v>
      </c>
      <c r="M18" s="46"/>
      <c r="N18" s="49">
        <v>72.27</v>
      </c>
      <c r="O18" s="46"/>
      <c r="P18" s="49">
        <v>40.65</v>
      </c>
      <c r="Q18" s="46"/>
      <c r="R18" s="46"/>
      <c r="S18" s="54">
        <f t="shared" si="0"/>
        <v>623.31999999999994</v>
      </c>
    </row>
    <row r="19" spans="1:19" x14ac:dyDescent="0.2">
      <c r="A19" s="55" t="s">
        <v>148</v>
      </c>
      <c r="B19" s="46"/>
      <c r="C19" s="8" t="s">
        <v>27</v>
      </c>
      <c r="D19" s="10">
        <v>317500</v>
      </c>
      <c r="E19" s="46"/>
      <c r="F19" s="49">
        <v>1366.23</v>
      </c>
      <c r="G19" s="46"/>
      <c r="H19" s="49">
        <v>901.11</v>
      </c>
      <c r="I19" s="46"/>
      <c r="J19" s="49">
        <v>1178.3399999999999</v>
      </c>
      <c r="K19" s="46"/>
      <c r="L19" s="49">
        <v>1031.1500000000001</v>
      </c>
      <c r="M19" s="46"/>
      <c r="N19" s="49">
        <v>938.25</v>
      </c>
      <c r="O19" s="46"/>
      <c r="P19" s="49">
        <v>1054.01</v>
      </c>
      <c r="Q19" s="46"/>
      <c r="R19" s="46"/>
      <c r="S19" s="54">
        <f t="shared" si="0"/>
        <v>6469.09</v>
      </c>
    </row>
    <row r="20" spans="1:19" x14ac:dyDescent="0.2">
      <c r="A20" s="55" t="s">
        <v>149</v>
      </c>
      <c r="B20" s="46"/>
      <c r="C20" s="8" t="s">
        <v>27</v>
      </c>
      <c r="D20" s="10">
        <v>317505</v>
      </c>
      <c r="E20" s="46"/>
      <c r="F20" s="49">
        <v>1359.63</v>
      </c>
      <c r="G20" s="46"/>
      <c r="H20" s="49">
        <v>888.28</v>
      </c>
      <c r="I20" s="46"/>
      <c r="J20" s="49">
        <v>1176.73</v>
      </c>
      <c r="K20" s="46"/>
      <c r="L20" s="49">
        <v>1021.12</v>
      </c>
      <c r="M20" s="46"/>
      <c r="N20" s="49">
        <v>936.04</v>
      </c>
      <c r="O20" s="46"/>
      <c r="P20" s="49">
        <v>1030.75</v>
      </c>
      <c r="Q20" s="46"/>
      <c r="R20" s="46"/>
      <c r="S20" s="54">
        <f t="shared" si="0"/>
        <v>6412.55</v>
      </c>
    </row>
    <row r="21" spans="1:19" x14ac:dyDescent="0.2">
      <c r="A21" s="55" t="s">
        <v>148</v>
      </c>
      <c r="B21" s="46"/>
      <c r="C21" s="8" t="s">
        <v>27</v>
      </c>
      <c r="D21" s="10">
        <v>318500</v>
      </c>
      <c r="E21" s="46"/>
      <c r="F21" s="49">
        <v>265.47000000000003</v>
      </c>
      <c r="G21" s="46"/>
      <c r="H21" s="49">
        <v>323.70999999999998</v>
      </c>
      <c r="I21" s="46"/>
      <c r="J21" s="49">
        <v>432.7</v>
      </c>
      <c r="K21" s="46"/>
      <c r="L21" s="49">
        <v>285.52</v>
      </c>
      <c r="M21" s="46"/>
      <c r="N21" s="49">
        <v>236.43</v>
      </c>
      <c r="O21" s="46"/>
      <c r="P21" s="49">
        <v>286.02999999999997</v>
      </c>
      <c r="Q21" s="46"/>
      <c r="R21" s="46"/>
      <c r="S21" s="54">
        <f t="shared" si="0"/>
        <v>1829.8600000000001</v>
      </c>
    </row>
    <row r="22" spans="1:19" x14ac:dyDescent="0.2">
      <c r="A22" s="55" t="s">
        <v>149</v>
      </c>
      <c r="B22" s="46"/>
      <c r="C22" s="8" t="s">
        <v>27</v>
      </c>
      <c r="D22" s="10">
        <v>318505</v>
      </c>
      <c r="E22" s="46"/>
      <c r="F22" s="49">
        <v>251.24</v>
      </c>
      <c r="G22" s="46"/>
      <c r="H22" s="49">
        <v>303.04000000000002</v>
      </c>
      <c r="I22" s="46"/>
      <c r="J22" s="49">
        <v>416.58</v>
      </c>
      <c r="K22" s="46"/>
      <c r="L22" s="49">
        <v>273.10000000000002</v>
      </c>
      <c r="M22" s="46"/>
      <c r="N22" s="49">
        <v>210.46</v>
      </c>
      <c r="O22" s="46"/>
      <c r="P22" s="49">
        <v>255.88</v>
      </c>
      <c r="Q22" s="46"/>
      <c r="R22" s="46"/>
      <c r="S22" s="54">
        <f t="shared" si="0"/>
        <v>1710.3000000000002</v>
      </c>
    </row>
    <row r="23" spans="1:19" x14ac:dyDescent="0.2">
      <c r="A23" s="55" t="s">
        <v>148</v>
      </c>
      <c r="B23" s="46"/>
      <c r="C23" s="8" t="s">
        <v>27</v>
      </c>
      <c r="D23" s="10">
        <v>318550</v>
      </c>
      <c r="E23" s="46"/>
      <c r="F23" s="49">
        <v>6.6</v>
      </c>
      <c r="G23" s="46"/>
      <c r="H23" s="49">
        <v>3.88</v>
      </c>
      <c r="I23" s="46"/>
      <c r="J23" s="49">
        <v>7.39</v>
      </c>
      <c r="K23" s="46"/>
      <c r="L23" s="49">
        <v>15.32</v>
      </c>
      <c r="M23" s="46"/>
      <c r="N23" s="49">
        <v>27.84</v>
      </c>
      <c r="O23" s="46"/>
      <c r="P23" s="49">
        <v>5.44</v>
      </c>
      <c r="Q23" s="46"/>
      <c r="R23" s="46"/>
      <c r="S23" s="54">
        <f t="shared" si="0"/>
        <v>66.47</v>
      </c>
    </row>
    <row r="24" spans="1:19" s="9" customFormat="1" x14ac:dyDescent="0.2">
      <c r="A24" s="55" t="s">
        <v>29</v>
      </c>
      <c r="B24" s="56"/>
      <c r="C24" s="11" t="s">
        <v>27</v>
      </c>
      <c r="D24" s="12">
        <v>318650</v>
      </c>
      <c r="E24" s="56"/>
      <c r="F24" s="53">
        <v>0.5</v>
      </c>
      <c r="G24" s="56"/>
      <c r="H24" s="53">
        <v>0.5</v>
      </c>
      <c r="I24" s="56"/>
      <c r="J24" s="53">
        <v>0.5</v>
      </c>
      <c r="K24" s="56"/>
      <c r="L24" s="53">
        <v>0.5</v>
      </c>
      <c r="M24" s="56"/>
      <c r="N24" s="53">
        <v>0.25</v>
      </c>
      <c r="O24" s="56"/>
      <c r="P24" s="53"/>
      <c r="Q24" s="56"/>
      <c r="R24" s="56"/>
      <c r="S24" s="54">
        <f t="shared" si="0"/>
        <v>2.25</v>
      </c>
    </row>
    <row r="25" spans="1:19" x14ac:dyDescent="0.2">
      <c r="A25" s="55" t="s">
        <v>148</v>
      </c>
      <c r="B25" s="46"/>
      <c r="C25" s="8" t="s">
        <v>27</v>
      </c>
      <c r="D25" s="10">
        <v>675771</v>
      </c>
      <c r="E25" s="46"/>
      <c r="F25" s="49">
        <v>11.99</v>
      </c>
      <c r="G25" s="46"/>
      <c r="H25" s="49">
        <v>38.86</v>
      </c>
      <c r="I25" s="46"/>
      <c r="J25" s="49">
        <v>18.559999999999999</v>
      </c>
      <c r="K25" s="46"/>
      <c r="L25" s="49">
        <v>13.96</v>
      </c>
      <c r="M25" s="46"/>
      <c r="N25" s="49">
        <v>119.14</v>
      </c>
      <c r="O25" s="46"/>
      <c r="P25" s="49">
        <v>43.34</v>
      </c>
      <c r="Q25" s="46"/>
      <c r="R25" s="46"/>
      <c r="S25" s="54">
        <f t="shared" si="0"/>
        <v>245.85</v>
      </c>
    </row>
    <row r="26" spans="1:19" x14ac:dyDescent="0.2">
      <c r="A26" s="55" t="s">
        <v>150</v>
      </c>
      <c r="B26" s="46"/>
      <c r="C26" s="8" t="s">
        <v>27</v>
      </c>
      <c r="D26" s="10">
        <v>675801</v>
      </c>
      <c r="E26" s="46"/>
      <c r="F26" s="49">
        <v>839.81</v>
      </c>
      <c r="G26" s="46"/>
      <c r="H26" s="49">
        <v>1323.33</v>
      </c>
      <c r="I26" s="46"/>
      <c r="J26" s="49">
        <v>1977.93</v>
      </c>
      <c r="K26" s="46"/>
      <c r="L26" s="49">
        <v>1164.07</v>
      </c>
      <c r="M26" s="46"/>
      <c r="N26" s="49">
        <v>1422.24</v>
      </c>
      <c r="O26" s="46"/>
      <c r="P26" s="49">
        <v>1196.58</v>
      </c>
      <c r="Q26" s="46"/>
      <c r="R26" s="46"/>
      <c r="S26" s="54">
        <f t="shared" si="0"/>
        <v>7923.9599999999991</v>
      </c>
    </row>
    <row r="27" spans="1:19" x14ac:dyDescent="0.2">
      <c r="A27" s="55" t="s">
        <v>151</v>
      </c>
      <c r="B27" s="46"/>
      <c r="C27" s="8" t="s">
        <v>30</v>
      </c>
      <c r="D27" s="10">
        <v>317500</v>
      </c>
      <c r="E27" s="46"/>
      <c r="F27" s="49">
        <v>13372.79</v>
      </c>
      <c r="G27" s="46"/>
      <c r="H27" s="49">
        <v>11662.62</v>
      </c>
      <c r="I27" s="46"/>
      <c r="J27" s="49">
        <v>12758.59</v>
      </c>
      <c r="K27" s="46"/>
      <c r="L27" s="49">
        <v>12577.32</v>
      </c>
      <c r="M27" s="46"/>
      <c r="N27" s="49">
        <v>11918.09</v>
      </c>
      <c r="O27" s="46"/>
      <c r="P27" s="49">
        <v>10873.43</v>
      </c>
      <c r="Q27" s="46"/>
      <c r="R27" s="46"/>
      <c r="S27" s="54">
        <f t="shared" si="0"/>
        <v>73162.84</v>
      </c>
    </row>
    <row r="28" spans="1:19" x14ac:dyDescent="0.2">
      <c r="A28" s="55" t="s">
        <v>152</v>
      </c>
      <c r="B28" s="46"/>
      <c r="C28" s="8" t="s">
        <v>30</v>
      </c>
      <c r="D28" s="10">
        <v>317505</v>
      </c>
      <c r="E28" s="46"/>
      <c r="F28" s="49">
        <v>12595.96</v>
      </c>
      <c r="G28" s="46"/>
      <c r="H28" s="49">
        <v>10629.14</v>
      </c>
      <c r="I28" s="46"/>
      <c r="J28" s="49">
        <v>11723.05</v>
      </c>
      <c r="K28" s="46"/>
      <c r="L28" s="49">
        <v>11716.54</v>
      </c>
      <c r="M28" s="46"/>
      <c r="N28" s="49">
        <v>11224.53</v>
      </c>
      <c r="O28" s="46"/>
      <c r="P28" s="49">
        <v>10096.92</v>
      </c>
      <c r="Q28" s="46"/>
      <c r="R28" s="46"/>
      <c r="S28" s="54">
        <f t="shared" si="0"/>
        <v>67986.14</v>
      </c>
    </row>
    <row r="29" spans="1:19" x14ac:dyDescent="0.2">
      <c r="A29" s="55" t="s">
        <v>151</v>
      </c>
      <c r="B29" s="46"/>
      <c r="C29" s="8" t="s">
        <v>30</v>
      </c>
      <c r="D29" s="10">
        <v>318500</v>
      </c>
      <c r="E29" s="46"/>
      <c r="F29" s="49">
        <v>906.59</v>
      </c>
      <c r="G29" s="46"/>
      <c r="H29" s="49">
        <v>723.97</v>
      </c>
      <c r="I29" s="46"/>
      <c r="J29" s="49">
        <v>610.89</v>
      </c>
      <c r="K29" s="46"/>
      <c r="L29" s="49">
        <v>682.95</v>
      </c>
      <c r="M29" s="46"/>
      <c r="N29" s="49">
        <v>583.96</v>
      </c>
      <c r="O29" s="46"/>
      <c r="P29" s="49">
        <v>641.99</v>
      </c>
      <c r="Q29" s="46"/>
      <c r="R29" s="46"/>
      <c r="S29" s="54">
        <f t="shared" si="0"/>
        <v>4150.3499999999995</v>
      </c>
    </row>
    <row r="30" spans="1:19" x14ac:dyDescent="0.2">
      <c r="A30" s="55" t="s">
        <v>152</v>
      </c>
      <c r="B30" s="46"/>
      <c r="C30" s="8" t="s">
        <v>30</v>
      </c>
      <c r="D30" s="10">
        <v>318505</v>
      </c>
      <c r="E30" s="46"/>
      <c r="F30" s="49">
        <v>808.66</v>
      </c>
      <c r="G30" s="46"/>
      <c r="H30" s="49">
        <v>600.95000000000005</v>
      </c>
      <c r="I30" s="46"/>
      <c r="J30" s="49">
        <v>518.47</v>
      </c>
      <c r="K30" s="46"/>
      <c r="L30" s="49">
        <v>604.71</v>
      </c>
      <c r="M30" s="46"/>
      <c r="N30" s="49">
        <v>527.49</v>
      </c>
      <c r="O30" s="46"/>
      <c r="P30" s="49">
        <v>606.71</v>
      </c>
      <c r="Q30" s="46"/>
      <c r="R30" s="46"/>
      <c r="S30" s="54">
        <f t="shared" si="0"/>
        <v>3666.99</v>
      </c>
    </row>
    <row r="31" spans="1:19" x14ac:dyDescent="0.2">
      <c r="A31" s="55" t="s">
        <v>31</v>
      </c>
      <c r="B31" s="46"/>
      <c r="C31" s="8" t="s">
        <v>30</v>
      </c>
      <c r="D31" s="10" t="s">
        <v>28</v>
      </c>
      <c r="E31" s="46"/>
      <c r="F31" s="53">
        <v>0.65</v>
      </c>
      <c r="G31" s="46"/>
      <c r="H31" s="49"/>
      <c r="I31" s="46"/>
      <c r="J31" s="49"/>
      <c r="K31" s="46"/>
      <c r="L31" s="49"/>
      <c r="M31" s="46"/>
      <c r="N31" s="49">
        <v>1.43</v>
      </c>
      <c r="O31" s="46"/>
      <c r="P31" s="49"/>
      <c r="Q31" s="46"/>
      <c r="R31" s="46"/>
      <c r="S31" s="54">
        <f t="shared" si="0"/>
        <v>2.08</v>
      </c>
    </row>
    <row r="32" spans="1:19" x14ac:dyDescent="0.2">
      <c r="A32" s="55" t="s">
        <v>151</v>
      </c>
      <c r="B32" s="46"/>
      <c r="C32" s="8" t="s">
        <v>30</v>
      </c>
      <c r="D32" s="10">
        <v>318550</v>
      </c>
      <c r="E32" s="46"/>
      <c r="F32" s="49">
        <v>61.33</v>
      </c>
      <c r="G32" s="46"/>
      <c r="H32" s="49">
        <v>31.43</v>
      </c>
      <c r="I32" s="46"/>
      <c r="J32" s="49">
        <v>71.44</v>
      </c>
      <c r="K32" s="46"/>
      <c r="L32" s="49">
        <v>45.78</v>
      </c>
      <c r="M32" s="46"/>
      <c r="N32" s="49">
        <v>58.43</v>
      </c>
      <c r="O32" s="46"/>
      <c r="P32" s="49">
        <v>44.35</v>
      </c>
      <c r="Q32" s="46"/>
      <c r="R32" s="46"/>
      <c r="S32" s="54">
        <f t="shared" si="0"/>
        <v>312.76</v>
      </c>
    </row>
    <row r="33" spans="1:19" x14ac:dyDescent="0.2">
      <c r="A33" s="55" t="s">
        <v>151</v>
      </c>
      <c r="B33" s="46"/>
      <c r="C33" s="8" t="s">
        <v>30</v>
      </c>
      <c r="D33" s="10">
        <v>675771</v>
      </c>
      <c r="E33" s="46"/>
      <c r="F33" s="49">
        <v>322.08999999999997</v>
      </c>
      <c r="G33" s="46"/>
      <c r="H33" s="49">
        <v>282.99</v>
      </c>
      <c r="I33" s="46"/>
      <c r="J33" s="49">
        <v>372.03</v>
      </c>
      <c r="K33" s="46"/>
      <c r="L33" s="49">
        <v>467.85</v>
      </c>
      <c r="M33" s="46"/>
      <c r="N33" s="49">
        <v>452.55</v>
      </c>
      <c r="O33" s="46"/>
      <c r="P33" s="49">
        <v>508.11</v>
      </c>
      <c r="Q33" s="46"/>
      <c r="R33" s="46"/>
      <c r="S33" s="54">
        <f t="shared" si="0"/>
        <v>2405.62</v>
      </c>
    </row>
    <row r="34" spans="1:19" x14ac:dyDescent="0.2">
      <c r="A34" s="55" t="s">
        <v>153</v>
      </c>
      <c r="B34" s="46"/>
      <c r="C34" s="8" t="s">
        <v>30</v>
      </c>
      <c r="D34" s="10">
        <v>675801</v>
      </c>
      <c r="E34" s="46"/>
      <c r="F34" s="49">
        <v>8800.74</v>
      </c>
      <c r="G34" s="46"/>
      <c r="H34" s="49">
        <v>7862.8</v>
      </c>
      <c r="I34" s="46"/>
      <c r="J34" s="49">
        <v>7896.55</v>
      </c>
      <c r="K34" s="46"/>
      <c r="L34" s="49">
        <v>9173.49</v>
      </c>
      <c r="M34" s="46"/>
      <c r="N34" s="49">
        <v>8657.6299999999992</v>
      </c>
      <c r="O34" s="46"/>
      <c r="P34" s="49">
        <v>7593.64</v>
      </c>
      <c r="Q34" s="46"/>
      <c r="R34" s="46"/>
      <c r="S34" s="54">
        <f t="shared" si="0"/>
        <v>49984.85</v>
      </c>
    </row>
    <row r="35" spans="1:19" x14ac:dyDescent="0.2">
      <c r="A35" s="48" t="s">
        <v>32</v>
      </c>
      <c r="B35" s="46"/>
      <c r="C35" s="8" t="s">
        <v>33</v>
      </c>
      <c r="D35" s="8" t="s">
        <v>15</v>
      </c>
      <c r="E35" s="46"/>
      <c r="F35" s="49">
        <v>5421.73</v>
      </c>
      <c r="G35" s="46"/>
      <c r="H35" s="49">
        <v>4774.78</v>
      </c>
      <c r="I35" s="46"/>
      <c r="J35" s="49">
        <v>4921.4399999999996</v>
      </c>
      <c r="K35" s="46"/>
      <c r="L35" s="49">
        <v>4914.1899999999996</v>
      </c>
      <c r="M35" s="46"/>
      <c r="N35" s="49">
        <v>4831.76</v>
      </c>
      <c r="O35" s="46"/>
      <c r="P35" s="49">
        <v>4455.4799999999996</v>
      </c>
      <c r="Q35" s="46"/>
      <c r="R35" s="46"/>
      <c r="S35" s="54">
        <f t="shared" si="0"/>
        <v>29319.379999999994</v>
      </c>
    </row>
    <row r="36" spans="1:19" x14ac:dyDescent="0.2">
      <c r="A36" s="48" t="s">
        <v>34</v>
      </c>
      <c r="B36" s="46"/>
      <c r="C36" s="8" t="s">
        <v>35</v>
      </c>
      <c r="D36" s="8" t="s">
        <v>15</v>
      </c>
      <c r="E36" s="46"/>
      <c r="F36" s="49">
        <v>577.22</v>
      </c>
      <c r="G36" s="46"/>
      <c r="H36" s="49">
        <v>556.51</v>
      </c>
      <c r="I36" s="46"/>
      <c r="J36" s="49">
        <v>431.95</v>
      </c>
      <c r="K36" s="46"/>
      <c r="L36" s="49">
        <v>545.02</v>
      </c>
      <c r="M36" s="46"/>
      <c r="N36" s="49">
        <v>462.1</v>
      </c>
      <c r="O36" s="46"/>
      <c r="P36" s="49">
        <v>444.43</v>
      </c>
      <c r="Q36" s="46"/>
      <c r="R36" s="46"/>
      <c r="S36" s="54">
        <f t="shared" si="0"/>
        <v>3017.2299999999996</v>
      </c>
    </row>
    <row r="37" spans="1:19" x14ac:dyDescent="0.2">
      <c r="A37" s="48" t="s">
        <v>37</v>
      </c>
      <c r="B37" s="46"/>
      <c r="C37" s="8" t="s">
        <v>38</v>
      </c>
      <c r="D37" s="8" t="s">
        <v>39</v>
      </c>
      <c r="E37" s="46"/>
      <c r="F37" s="49">
        <v>532.54999999999995</v>
      </c>
      <c r="G37" s="46"/>
      <c r="H37" s="49">
        <v>449.37</v>
      </c>
      <c r="I37" s="46"/>
      <c r="J37" s="49">
        <v>583.87</v>
      </c>
      <c r="K37" s="46"/>
      <c r="L37" s="49">
        <v>850.63</v>
      </c>
      <c r="M37" s="46"/>
      <c r="N37" s="49">
        <v>799.02</v>
      </c>
      <c r="O37" s="46"/>
      <c r="P37" s="49">
        <v>843.59</v>
      </c>
      <c r="Q37" s="46"/>
      <c r="R37" s="46"/>
      <c r="S37" s="54">
        <f t="shared" si="0"/>
        <v>4059.03</v>
      </c>
    </row>
    <row r="38" spans="1:19" x14ac:dyDescent="0.2">
      <c r="A38" s="48" t="s">
        <v>40</v>
      </c>
      <c r="B38" s="46"/>
      <c r="C38" s="8" t="s">
        <v>38</v>
      </c>
      <c r="D38" s="8" t="s">
        <v>41</v>
      </c>
      <c r="E38" s="46"/>
      <c r="F38" s="49">
        <v>286.33</v>
      </c>
      <c r="G38" s="46"/>
      <c r="H38" s="49">
        <v>234.48</v>
      </c>
      <c r="I38" s="46"/>
      <c r="J38" s="49">
        <v>218.67</v>
      </c>
      <c r="K38" s="46"/>
      <c r="L38" s="49">
        <v>710.43</v>
      </c>
      <c r="M38" s="46"/>
      <c r="N38" s="49">
        <v>268.48</v>
      </c>
      <c r="O38" s="46"/>
      <c r="P38" s="49">
        <v>469.72</v>
      </c>
      <c r="Q38" s="46"/>
      <c r="R38" s="46"/>
      <c r="S38" s="54">
        <f t="shared" si="0"/>
        <v>2188.1099999999997</v>
      </c>
    </row>
    <row r="39" spans="1:19" x14ac:dyDescent="0.2">
      <c r="A39" s="48" t="s">
        <v>42</v>
      </c>
      <c r="B39" s="46"/>
      <c r="C39" s="8" t="s">
        <v>38</v>
      </c>
      <c r="D39" s="8" t="s">
        <v>43</v>
      </c>
      <c r="E39" s="46"/>
      <c r="F39" s="49">
        <v>36.119999999999997</v>
      </c>
      <c r="G39" s="46"/>
      <c r="H39" s="49">
        <v>50.36</v>
      </c>
      <c r="I39" s="46"/>
      <c r="J39" s="49">
        <v>70.41</v>
      </c>
      <c r="K39" s="46"/>
      <c r="L39" s="49">
        <v>47.7</v>
      </c>
      <c r="M39" s="46"/>
      <c r="N39" s="49">
        <v>88.93</v>
      </c>
      <c r="O39" s="46"/>
      <c r="P39" s="49">
        <v>59.84</v>
      </c>
      <c r="Q39" s="46"/>
      <c r="R39" s="46"/>
      <c r="S39" s="54">
        <f t="shared" si="0"/>
        <v>353.36</v>
      </c>
    </row>
    <row r="40" spans="1:19" x14ac:dyDescent="0.2">
      <c r="A40" s="48" t="s">
        <v>44</v>
      </c>
      <c r="B40" s="46"/>
      <c r="C40" s="8" t="s">
        <v>38</v>
      </c>
      <c r="D40" s="8" t="s">
        <v>45</v>
      </c>
      <c r="E40" s="46"/>
      <c r="F40" s="49">
        <v>137.15</v>
      </c>
      <c r="G40" s="46"/>
      <c r="H40" s="49">
        <v>193.63</v>
      </c>
      <c r="I40" s="46"/>
      <c r="J40" s="49">
        <v>115.57</v>
      </c>
      <c r="K40" s="46"/>
      <c r="L40" s="49">
        <v>129.13</v>
      </c>
      <c r="M40" s="46"/>
      <c r="N40" s="49">
        <v>292.36</v>
      </c>
      <c r="O40" s="46"/>
      <c r="P40" s="49">
        <v>100.64</v>
      </c>
      <c r="Q40" s="46"/>
      <c r="R40" s="46"/>
      <c r="S40" s="54">
        <f t="shared" ref="S40:S71" si="1">SUM(F40:Q40)</f>
        <v>968.48</v>
      </c>
    </row>
    <row r="41" spans="1:19" x14ac:dyDescent="0.2">
      <c r="A41" s="48" t="s">
        <v>46</v>
      </c>
      <c r="B41" s="46"/>
      <c r="C41" s="8" t="s">
        <v>38</v>
      </c>
      <c r="D41" s="8" t="s">
        <v>47</v>
      </c>
      <c r="E41" s="46"/>
      <c r="F41" s="49">
        <v>194.48</v>
      </c>
      <c r="G41" s="46"/>
      <c r="H41" s="49">
        <v>127.47</v>
      </c>
      <c r="I41" s="46"/>
      <c r="J41" s="49">
        <v>145.69999999999999</v>
      </c>
      <c r="K41" s="46"/>
      <c r="L41" s="49">
        <v>177.67</v>
      </c>
      <c r="M41" s="46"/>
      <c r="N41" s="49">
        <v>140.05000000000001</v>
      </c>
      <c r="O41" s="46"/>
      <c r="P41" s="49">
        <v>114.92</v>
      </c>
      <c r="Q41" s="46"/>
      <c r="R41" s="46"/>
      <c r="S41" s="54">
        <f t="shared" si="1"/>
        <v>900.28999999999985</v>
      </c>
    </row>
    <row r="42" spans="1:19" x14ac:dyDescent="0.2">
      <c r="A42" s="48" t="s">
        <v>48</v>
      </c>
      <c r="B42" s="46"/>
      <c r="C42" s="8" t="s">
        <v>38</v>
      </c>
      <c r="D42" s="8" t="s">
        <v>49</v>
      </c>
      <c r="E42" s="46"/>
      <c r="F42" s="49">
        <v>25086.67</v>
      </c>
      <c r="G42" s="46"/>
      <c r="H42" s="49">
        <v>26905.45</v>
      </c>
      <c r="I42" s="46"/>
      <c r="J42" s="49">
        <v>26536.67</v>
      </c>
      <c r="K42" s="46"/>
      <c r="L42" s="49">
        <v>26840.560000000001</v>
      </c>
      <c r="M42" s="46"/>
      <c r="N42" s="49">
        <v>28523.29</v>
      </c>
      <c r="O42" s="46"/>
      <c r="P42" s="49">
        <v>24698.63</v>
      </c>
      <c r="Q42" s="46"/>
      <c r="R42" s="46"/>
      <c r="S42" s="54">
        <f t="shared" si="1"/>
        <v>158591.26999999999</v>
      </c>
    </row>
    <row r="43" spans="1:19" x14ac:dyDescent="0.2">
      <c r="A43" s="48" t="s">
        <v>40</v>
      </c>
      <c r="B43" s="46"/>
      <c r="C43" s="8" t="s">
        <v>38</v>
      </c>
      <c r="D43" s="8" t="s">
        <v>50</v>
      </c>
      <c r="E43" s="46"/>
      <c r="F43" s="49">
        <v>76005.48</v>
      </c>
      <c r="G43" s="46"/>
      <c r="H43" s="49">
        <v>66961.91</v>
      </c>
      <c r="I43" s="46"/>
      <c r="J43" s="49">
        <v>69101.73</v>
      </c>
      <c r="K43" s="46"/>
      <c r="L43" s="49">
        <v>68492.070000000007</v>
      </c>
      <c r="M43" s="46"/>
      <c r="N43" s="49">
        <v>67750.38</v>
      </c>
      <c r="O43" s="46"/>
      <c r="P43" s="49">
        <v>62254.44</v>
      </c>
      <c r="Q43" s="46"/>
      <c r="R43" s="46"/>
      <c r="S43" s="54">
        <f t="shared" si="1"/>
        <v>410566.01</v>
      </c>
    </row>
    <row r="44" spans="1:19" x14ac:dyDescent="0.2">
      <c r="A44" s="48" t="s">
        <v>51</v>
      </c>
      <c r="B44" s="46"/>
      <c r="C44" s="8" t="s">
        <v>38</v>
      </c>
      <c r="D44" s="8" t="s">
        <v>52</v>
      </c>
      <c r="E44" s="46"/>
      <c r="F44" s="49">
        <v>204.53</v>
      </c>
      <c r="G44" s="46"/>
      <c r="H44" s="49">
        <v>167.5</v>
      </c>
      <c r="I44" s="46"/>
      <c r="J44" s="49">
        <v>156.22</v>
      </c>
      <c r="K44" s="46"/>
      <c r="L44" s="49">
        <v>507.28</v>
      </c>
      <c r="M44" s="46"/>
      <c r="N44" s="49">
        <v>191.82</v>
      </c>
      <c r="O44" s="46"/>
      <c r="P44" s="49">
        <v>335.46</v>
      </c>
      <c r="Q44" s="46"/>
      <c r="R44" s="46"/>
      <c r="S44" s="54">
        <f t="shared" si="1"/>
        <v>1562.81</v>
      </c>
    </row>
    <row r="45" spans="1:19" x14ac:dyDescent="0.2">
      <c r="A45" s="48" t="s">
        <v>53</v>
      </c>
      <c r="B45" s="46"/>
      <c r="C45" s="8" t="s">
        <v>38</v>
      </c>
      <c r="D45" s="8" t="s">
        <v>54</v>
      </c>
      <c r="E45" s="46"/>
      <c r="F45" s="49">
        <v>939.01</v>
      </c>
      <c r="G45" s="46"/>
      <c r="H45" s="49">
        <v>801.66</v>
      </c>
      <c r="I45" s="46"/>
      <c r="J45" s="49">
        <v>718.54</v>
      </c>
      <c r="K45" s="46"/>
      <c r="L45" s="49">
        <v>955.92</v>
      </c>
      <c r="M45" s="46"/>
      <c r="N45" s="49">
        <v>829.38</v>
      </c>
      <c r="O45" s="46"/>
      <c r="P45" s="49">
        <v>664.31</v>
      </c>
      <c r="Q45" s="46"/>
      <c r="R45" s="46"/>
      <c r="S45" s="54">
        <f t="shared" si="1"/>
        <v>4908.82</v>
      </c>
    </row>
    <row r="46" spans="1:19" x14ac:dyDescent="0.2">
      <c r="A46" s="48" t="s">
        <v>55</v>
      </c>
      <c r="B46" s="46"/>
      <c r="C46" s="8" t="s">
        <v>38</v>
      </c>
      <c r="D46" s="8" t="s">
        <v>56</v>
      </c>
      <c r="E46" s="46"/>
      <c r="F46" s="49">
        <v>2157.64</v>
      </c>
      <c r="G46" s="46"/>
      <c r="H46" s="49">
        <v>1900.46</v>
      </c>
      <c r="I46" s="46"/>
      <c r="J46" s="49">
        <v>1846.89</v>
      </c>
      <c r="K46" s="46"/>
      <c r="L46" s="49">
        <v>1678.4</v>
      </c>
      <c r="M46" s="46"/>
      <c r="N46" s="49">
        <v>1993.07</v>
      </c>
      <c r="O46" s="46"/>
      <c r="P46" s="49">
        <v>1232.5</v>
      </c>
      <c r="Q46" s="46"/>
      <c r="R46" s="46"/>
      <c r="S46" s="54">
        <f t="shared" si="1"/>
        <v>10808.96</v>
      </c>
    </row>
    <row r="47" spans="1:19" x14ac:dyDescent="0.2">
      <c r="A47" s="48" t="s">
        <v>57</v>
      </c>
      <c r="B47" s="46"/>
      <c r="C47" s="10" t="s">
        <v>38</v>
      </c>
      <c r="D47" s="10" t="s">
        <v>58</v>
      </c>
      <c r="E47" s="46"/>
      <c r="F47" s="49"/>
      <c r="G47" s="46"/>
      <c r="H47" s="49"/>
      <c r="I47" s="46"/>
      <c r="J47" s="49"/>
      <c r="K47" s="46"/>
      <c r="L47" s="49"/>
      <c r="M47" s="46"/>
      <c r="N47" s="49">
        <v>10</v>
      </c>
      <c r="O47" s="46"/>
      <c r="P47" s="49"/>
      <c r="Q47" s="46"/>
      <c r="R47" s="46"/>
      <c r="S47" s="54">
        <f t="shared" si="1"/>
        <v>10</v>
      </c>
    </row>
    <row r="48" spans="1:19" x14ac:dyDescent="0.2">
      <c r="A48" s="48" t="s">
        <v>59</v>
      </c>
      <c r="B48" s="46"/>
      <c r="C48" s="8" t="s">
        <v>38</v>
      </c>
      <c r="D48" s="8" t="s">
        <v>60</v>
      </c>
      <c r="E48" s="46"/>
      <c r="F48" s="49"/>
      <c r="G48" s="46"/>
      <c r="H48" s="49">
        <v>15</v>
      </c>
      <c r="I48" s="46"/>
      <c r="J48" s="49">
        <v>8.44</v>
      </c>
      <c r="K48" s="46"/>
      <c r="L48" s="49">
        <v>28.58</v>
      </c>
      <c r="M48" s="46"/>
      <c r="N48" s="49">
        <v>40.1</v>
      </c>
      <c r="O48" s="46"/>
      <c r="P48" s="49">
        <v>0.74</v>
      </c>
      <c r="Q48" s="46"/>
      <c r="R48" s="46"/>
      <c r="S48" s="54">
        <f t="shared" si="1"/>
        <v>92.86</v>
      </c>
    </row>
    <row r="49" spans="1:19" x14ac:dyDescent="0.2">
      <c r="A49" s="48" t="s">
        <v>61</v>
      </c>
      <c r="B49" s="46"/>
      <c r="C49" s="8" t="s">
        <v>38</v>
      </c>
      <c r="D49" s="8" t="s">
        <v>62</v>
      </c>
      <c r="E49" s="46"/>
      <c r="F49" s="49">
        <v>1315.01</v>
      </c>
      <c r="G49" s="46"/>
      <c r="H49" s="49">
        <v>1135.74</v>
      </c>
      <c r="I49" s="46"/>
      <c r="J49" s="49">
        <v>1242.52</v>
      </c>
      <c r="K49" s="46"/>
      <c r="L49" s="49">
        <v>1236.6199999999999</v>
      </c>
      <c r="M49" s="46"/>
      <c r="N49" s="49">
        <v>2240.67</v>
      </c>
      <c r="O49" s="46"/>
      <c r="P49" s="49">
        <v>1963.35</v>
      </c>
      <c r="Q49" s="46"/>
      <c r="R49" s="46"/>
      <c r="S49" s="54">
        <f t="shared" si="1"/>
        <v>9133.91</v>
      </c>
    </row>
    <row r="50" spans="1:19" x14ac:dyDescent="0.2">
      <c r="A50" s="48" t="s">
        <v>63</v>
      </c>
      <c r="B50" s="46"/>
      <c r="C50" s="8" t="s">
        <v>38</v>
      </c>
      <c r="D50" s="8" t="s">
        <v>64</v>
      </c>
      <c r="E50" s="46"/>
      <c r="F50" s="49">
        <v>724.36</v>
      </c>
      <c r="G50" s="46"/>
      <c r="H50" s="49">
        <v>718.66</v>
      </c>
      <c r="I50" s="46"/>
      <c r="J50" s="49">
        <v>694.75</v>
      </c>
      <c r="K50" s="46"/>
      <c r="L50" s="49">
        <v>609.49</v>
      </c>
      <c r="M50" s="46"/>
      <c r="N50" s="49">
        <v>626.84</v>
      </c>
      <c r="O50" s="46"/>
      <c r="P50" s="49">
        <v>649.9</v>
      </c>
      <c r="Q50" s="46"/>
      <c r="R50" s="46"/>
      <c r="S50" s="54">
        <f t="shared" si="1"/>
        <v>4024.0000000000005</v>
      </c>
    </row>
    <row r="51" spans="1:19" x14ac:dyDescent="0.2">
      <c r="A51" s="48" t="s">
        <v>65</v>
      </c>
      <c r="B51" s="46"/>
      <c r="C51" s="8" t="s">
        <v>38</v>
      </c>
      <c r="D51" s="8" t="s">
        <v>66</v>
      </c>
      <c r="E51" s="46"/>
      <c r="F51" s="49">
        <v>6737.24</v>
      </c>
      <c r="G51" s="46"/>
      <c r="H51" s="49">
        <v>6051.37</v>
      </c>
      <c r="I51" s="46"/>
      <c r="J51" s="49">
        <v>6212.08</v>
      </c>
      <c r="K51" s="46"/>
      <c r="L51" s="49">
        <v>6221.23</v>
      </c>
      <c r="M51" s="46"/>
      <c r="N51" s="49">
        <v>6150.13</v>
      </c>
      <c r="O51" s="46"/>
      <c r="P51" s="49">
        <v>5661.79</v>
      </c>
      <c r="Q51" s="46"/>
      <c r="R51" s="46"/>
      <c r="S51" s="54">
        <f t="shared" si="1"/>
        <v>37033.840000000004</v>
      </c>
    </row>
    <row r="52" spans="1:19" x14ac:dyDescent="0.2">
      <c r="A52" s="48" t="s">
        <v>67</v>
      </c>
      <c r="B52" s="46"/>
      <c r="C52" s="8" t="s">
        <v>38</v>
      </c>
      <c r="D52" s="8" t="s">
        <v>68</v>
      </c>
      <c r="E52" s="46"/>
      <c r="F52" s="49">
        <v>606.13</v>
      </c>
      <c r="G52" s="46"/>
      <c r="H52" s="49">
        <v>431.18</v>
      </c>
      <c r="I52" s="46"/>
      <c r="J52" s="49">
        <v>470.98</v>
      </c>
      <c r="K52" s="46"/>
      <c r="L52" s="49">
        <v>574.30999999999995</v>
      </c>
      <c r="M52" s="46"/>
      <c r="N52" s="49">
        <v>444.53</v>
      </c>
      <c r="O52" s="46"/>
      <c r="P52" s="49">
        <v>398.24</v>
      </c>
      <c r="Q52" s="46"/>
      <c r="R52" s="46"/>
      <c r="S52" s="54">
        <f t="shared" si="1"/>
        <v>2925.37</v>
      </c>
    </row>
    <row r="53" spans="1:19" x14ac:dyDescent="0.2">
      <c r="A53" s="48" t="s">
        <v>69</v>
      </c>
      <c r="B53" s="46"/>
      <c r="C53" s="8" t="s">
        <v>38</v>
      </c>
      <c r="D53" s="8" t="s">
        <v>70</v>
      </c>
      <c r="E53" s="46"/>
      <c r="F53" s="49">
        <v>21443.84</v>
      </c>
      <c r="G53" s="46"/>
      <c r="H53" s="49">
        <v>21247.29</v>
      </c>
      <c r="I53" s="46"/>
      <c r="J53" s="49">
        <v>19435.13</v>
      </c>
      <c r="K53" s="46"/>
      <c r="L53" s="49">
        <v>22940.46</v>
      </c>
      <c r="M53" s="46"/>
      <c r="N53" s="49">
        <v>21258.560000000001</v>
      </c>
      <c r="O53" s="46"/>
      <c r="P53" s="49">
        <v>20061.02</v>
      </c>
      <c r="Q53" s="46"/>
      <c r="R53" s="46"/>
      <c r="S53" s="54">
        <f t="shared" si="1"/>
        <v>126386.3</v>
      </c>
    </row>
    <row r="54" spans="1:19" x14ac:dyDescent="0.2">
      <c r="A54" s="48" t="s">
        <v>71</v>
      </c>
      <c r="B54" s="46"/>
      <c r="C54" s="8" t="s">
        <v>38</v>
      </c>
      <c r="D54" s="8" t="s">
        <v>72</v>
      </c>
      <c r="E54" s="46"/>
      <c r="F54" s="49">
        <v>8855.92</v>
      </c>
      <c r="G54" s="46"/>
      <c r="H54" s="49">
        <v>8381.14</v>
      </c>
      <c r="I54" s="46"/>
      <c r="J54" s="49">
        <v>8316.1</v>
      </c>
      <c r="K54" s="46"/>
      <c r="L54" s="49">
        <v>8863.68</v>
      </c>
      <c r="M54" s="46"/>
      <c r="N54" s="49">
        <v>8888.15</v>
      </c>
      <c r="O54" s="46"/>
      <c r="P54" s="49">
        <v>8409.2900000000009</v>
      </c>
      <c r="Q54" s="46"/>
      <c r="R54" s="46"/>
      <c r="S54" s="54">
        <f t="shared" si="1"/>
        <v>51714.28</v>
      </c>
    </row>
    <row r="55" spans="1:19" x14ac:dyDescent="0.2">
      <c r="A55" s="48" t="s">
        <v>73</v>
      </c>
      <c r="B55" s="46"/>
      <c r="C55" s="8" t="s">
        <v>74</v>
      </c>
      <c r="D55" s="10" t="s">
        <v>75</v>
      </c>
      <c r="E55" s="46"/>
      <c r="F55" s="57">
        <v>9063.77</v>
      </c>
      <c r="G55" s="46"/>
      <c r="H55" s="57">
        <v>10568.41</v>
      </c>
      <c r="I55" s="46"/>
      <c r="J55" s="49">
        <v>9995.93</v>
      </c>
      <c r="K55" s="46"/>
      <c r="L55" s="49">
        <v>11520.67</v>
      </c>
      <c r="M55" s="46"/>
      <c r="N55" s="49">
        <v>11550.87</v>
      </c>
      <c r="O55" s="46"/>
      <c r="P55" s="49">
        <v>11456.82</v>
      </c>
      <c r="Q55" s="46"/>
      <c r="R55" s="46"/>
      <c r="S55" s="54">
        <f t="shared" si="1"/>
        <v>64156.47</v>
      </c>
    </row>
    <row r="56" spans="1:19" x14ac:dyDescent="0.2">
      <c r="A56" s="48" t="s">
        <v>76</v>
      </c>
      <c r="B56" s="46"/>
      <c r="C56" s="10">
        <v>20110</v>
      </c>
      <c r="D56" s="10">
        <v>317500</v>
      </c>
      <c r="E56" s="46"/>
      <c r="F56" s="49">
        <v>13472.85</v>
      </c>
      <c r="G56" s="46"/>
      <c r="H56" s="49">
        <v>11841.67</v>
      </c>
      <c r="I56" s="46"/>
      <c r="J56" s="49">
        <v>12348.6</v>
      </c>
      <c r="K56" s="46"/>
      <c r="L56" s="49">
        <v>11964.52</v>
      </c>
      <c r="M56" s="46"/>
      <c r="N56" s="49">
        <v>11975.76</v>
      </c>
      <c r="O56" s="46"/>
      <c r="P56" s="49">
        <v>11219.62</v>
      </c>
      <c r="Q56" s="46"/>
      <c r="R56" s="46"/>
      <c r="S56" s="54">
        <f t="shared" si="1"/>
        <v>72823.02</v>
      </c>
    </row>
    <row r="57" spans="1:19" x14ac:dyDescent="0.2">
      <c r="A57" s="48" t="s">
        <v>77</v>
      </c>
      <c r="B57" s="46"/>
      <c r="C57" s="10">
        <v>20110</v>
      </c>
      <c r="D57" s="10">
        <v>317504</v>
      </c>
      <c r="E57" s="46"/>
      <c r="F57" s="49">
        <v>40117.26</v>
      </c>
      <c r="G57" s="46"/>
      <c r="H57" s="49">
        <v>35206.53</v>
      </c>
      <c r="I57" s="46"/>
      <c r="J57" s="49">
        <v>36774.620000000003</v>
      </c>
      <c r="K57" s="46"/>
      <c r="L57" s="49">
        <v>35742.79</v>
      </c>
      <c r="M57" s="46"/>
      <c r="N57" s="49">
        <v>35760.81</v>
      </c>
      <c r="O57" s="46"/>
      <c r="P57" s="49">
        <v>33348.959999999999</v>
      </c>
      <c r="Q57" s="46"/>
      <c r="R57" s="46"/>
      <c r="S57" s="54">
        <f t="shared" si="1"/>
        <v>216950.97</v>
      </c>
    </row>
    <row r="58" spans="1:19" x14ac:dyDescent="0.2">
      <c r="A58" s="48" t="s">
        <v>76</v>
      </c>
      <c r="B58" s="46"/>
      <c r="C58" s="10">
        <v>20110</v>
      </c>
      <c r="D58" s="10">
        <v>318500</v>
      </c>
      <c r="E58" s="46"/>
      <c r="F58" s="49">
        <v>2891.63</v>
      </c>
      <c r="G58" s="46"/>
      <c r="H58" s="49">
        <v>2735.52</v>
      </c>
      <c r="I58" s="46"/>
      <c r="J58" s="49">
        <v>2422.9699999999998</v>
      </c>
      <c r="K58" s="46"/>
      <c r="L58" s="49">
        <v>2476.59</v>
      </c>
      <c r="M58" s="46"/>
      <c r="N58" s="49">
        <v>2532.6799999999998</v>
      </c>
      <c r="O58" s="46"/>
      <c r="P58" s="49">
        <v>2429.36</v>
      </c>
      <c r="Q58" s="46"/>
      <c r="R58" s="46"/>
      <c r="S58" s="54">
        <f t="shared" si="1"/>
        <v>15488.75</v>
      </c>
    </row>
    <row r="59" spans="1:19" x14ac:dyDescent="0.2">
      <c r="A59" s="48" t="s">
        <v>77</v>
      </c>
      <c r="B59" s="46"/>
      <c r="C59" s="10">
        <v>20110</v>
      </c>
      <c r="D59" s="10">
        <v>318504</v>
      </c>
      <c r="E59" s="46"/>
      <c r="F59" s="49">
        <v>7012.07</v>
      </c>
      <c r="G59" s="46"/>
      <c r="H59" s="49">
        <v>6804.29</v>
      </c>
      <c r="I59" s="46"/>
      <c r="J59" s="49">
        <v>5949.72</v>
      </c>
      <c r="K59" s="46"/>
      <c r="L59" s="49">
        <v>6163.31</v>
      </c>
      <c r="M59" s="46"/>
      <c r="N59" s="49">
        <v>6062.83</v>
      </c>
      <c r="O59" s="46"/>
      <c r="P59" s="49">
        <v>6374.55</v>
      </c>
      <c r="Q59" s="46"/>
      <c r="R59" s="46"/>
      <c r="S59" s="54">
        <f t="shared" si="1"/>
        <v>38366.770000000004</v>
      </c>
    </row>
    <row r="60" spans="1:19" x14ac:dyDescent="0.2">
      <c r="A60" s="48" t="s">
        <v>78</v>
      </c>
      <c r="B60" s="46"/>
      <c r="C60" s="10">
        <v>20110</v>
      </c>
      <c r="D60" s="10">
        <v>318525</v>
      </c>
      <c r="E60" s="46"/>
      <c r="F60" s="49">
        <v>3.15</v>
      </c>
      <c r="G60" s="46"/>
      <c r="H60" s="49">
        <v>11.93</v>
      </c>
      <c r="I60" s="46"/>
      <c r="J60" s="49">
        <v>11.93</v>
      </c>
      <c r="K60" s="46"/>
      <c r="L60" s="49">
        <v>3.91</v>
      </c>
      <c r="M60" s="46"/>
      <c r="N60" s="49">
        <v>6.53</v>
      </c>
      <c r="O60" s="46"/>
      <c r="P60" s="49"/>
      <c r="Q60" s="46"/>
      <c r="R60" s="46"/>
      <c r="S60" s="54">
        <f t="shared" si="1"/>
        <v>37.449999999999996</v>
      </c>
    </row>
    <row r="61" spans="1:19" x14ac:dyDescent="0.2">
      <c r="A61" s="48" t="s">
        <v>79</v>
      </c>
      <c r="B61" s="46"/>
      <c r="C61" s="10">
        <v>20110</v>
      </c>
      <c r="D61" s="10">
        <v>319101</v>
      </c>
      <c r="E61" s="46"/>
      <c r="F61" s="49">
        <v>32584.6</v>
      </c>
      <c r="G61" s="46"/>
      <c r="H61" s="49">
        <v>28708.16</v>
      </c>
      <c r="I61" s="46"/>
      <c r="J61" s="49">
        <v>29702.98</v>
      </c>
      <c r="K61" s="46"/>
      <c r="L61" s="49">
        <v>29296.52</v>
      </c>
      <c r="M61" s="46"/>
      <c r="N61" s="49">
        <v>28981.39</v>
      </c>
      <c r="O61" s="46"/>
      <c r="P61" s="49">
        <v>26626.71</v>
      </c>
      <c r="Q61" s="46"/>
      <c r="R61" s="46"/>
      <c r="S61" s="54">
        <f t="shared" si="1"/>
        <v>175900.36</v>
      </c>
    </row>
    <row r="62" spans="1:19" x14ac:dyDescent="0.2">
      <c r="A62" s="48" t="s">
        <v>80</v>
      </c>
      <c r="B62" s="46"/>
      <c r="C62" s="10">
        <v>20110</v>
      </c>
      <c r="D62" s="10">
        <v>675100</v>
      </c>
      <c r="E62" s="46"/>
      <c r="F62" s="49">
        <v>375.54</v>
      </c>
      <c r="G62" s="46"/>
      <c r="H62" s="49"/>
      <c r="I62" s="46"/>
      <c r="J62" s="49"/>
      <c r="K62" s="46"/>
      <c r="L62" s="49"/>
      <c r="M62" s="46"/>
      <c r="N62" s="49"/>
      <c r="O62" s="46"/>
      <c r="P62" s="49"/>
      <c r="Q62" s="46"/>
      <c r="R62" s="46"/>
      <c r="S62" s="54">
        <f t="shared" si="1"/>
        <v>375.54</v>
      </c>
    </row>
    <row r="63" spans="1:19" x14ac:dyDescent="0.2">
      <c r="A63" s="48" t="s">
        <v>80</v>
      </c>
      <c r="B63" s="46"/>
      <c r="C63" s="10">
        <v>20110</v>
      </c>
      <c r="D63" s="10">
        <v>675500</v>
      </c>
      <c r="E63" s="46"/>
      <c r="F63" s="49">
        <v>67.290000000000006</v>
      </c>
      <c r="G63" s="46"/>
      <c r="H63" s="49">
        <v>95.76</v>
      </c>
      <c r="I63" s="46"/>
      <c r="J63" s="49">
        <v>142.88</v>
      </c>
      <c r="K63" s="46"/>
      <c r="L63" s="49">
        <v>55.89</v>
      </c>
      <c r="M63" s="46"/>
      <c r="N63" s="49">
        <v>61.97</v>
      </c>
      <c r="O63" s="46"/>
      <c r="P63" s="49">
        <v>239.49</v>
      </c>
      <c r="Q63" s="46"/>
      <c r="R63" s="46"/>
      <c r="S63" s="54">
        <f t="shared" si="1"/>
        <v>663.28</v>
      </c>
    </row>
    <row r="64" spans="1:19" x14ac:dyDescent="0.2">
      <c r="A64" s="48" t="s">
        <v>81</v>
      </c>
      <c r="B64" s="46"/>
      <c r="C64" s="10">
        <v>20110</v>
      </c>
      <c r="D64" s="10">
        <v>675554</v>
      </c>
      <c r="E64" s="46"/>
      <c r="F64" s="49">
        <v>2</v>
      </c>
      <c r="G64" s="46"/>
      <c r="H64" s="49">
        <v>14</v>
      </c>
      <c r="I64" s="46"/>
      <c r="J64" s="49">
        <v>11065.5</v>
      </c>
      <c r="K64" s="46"/>
      <c r="L64" s="49"/>
      <c r="M64" s="46"/>
      <c r="N64" s="49"/>
      <c r="O64" s="46"/>
      <c r="P64" s="49"/>
      <c r="Q64" s="46"/>
      <c r="R64" s="46"/>
      <c r="S64" s="54">
        <f t="shared" si="1"/>
        <v>11081.5</v>
      </c>
    </row>
    <row r="65" spans="1:19" x14ac:dyDescent="0.2">
      <c r="A65" s="48" t="s">
        <v>82</v>
      </c>
      <c r="B65" s="46"/>
      <c r="C65" s="10">
        <v>20110</v>
      </c>
      <c r="D65" s="10">
        <v>675750</v>
      </c>
      <c r="E65" s="46"/>
      <c r="F65" s="49">
        <v>6238.17</v>
      </c>
      <c r="G65" s="46"/>
      <c r="H65" s="49">
        <v>9295.0499999999993</v>
      </c>
      <c r="I65" s="46"/>
      <c r="J65" s="49"/>
      <c r="K65" s="46"/>
      <c r="L65" s="49">
        <v>11424.82</v>
      </c>
      <c r="M65" s="46"/>
      <c r="N65" s="49">
        <v>10502.92</v>
      </c>
      <c r="O65" s="46"/>
      <c r="P65" s="49">
        <v>11398.34</v>
      </c>
      <c r="Q65" s="46"/>
      <c r="R65" s="46"/>
      <c r="S65" s="54">
        <f t="shared" si="1"/>
        <v>48859.3</v>
      </c>
    </row>
    <row r="66" spans="1:19" x14ac:dyDescent="0.2">
      <c r="A66" s="48" t="s">
        <v>76</v>
      </c>
      <c r="B66" s="46"/>
      <c r="C66" s="10">
        <v>20110</v>
      </c>
      <c r="D66" s="10">
        <v>675760</v>
      </c>
      <c r="E66" s="46"/>
      <c r="F66" s="49">
        <v>23.98</v>
      </c>
      <c r="G66" s="46"/>
      <c r="H66" s="49"/>
      <c r="I66" s="46"/>
      <c r="J66" s="49"/>
      <c r="K66" s="46"/>
      <c r="L66" s="49">
        <v>49.06</v>
      </c>
      <c r="M66" s="46"/>
      <c r="N66" s="49">
        <v>-11.25</v>
      </c>
      <c r="O66" s="46"/>
      <c r="P66" s="49"/>
      <c r="Q66" s="46"/>
      <c r="R66" s="46"/>
      <c r="S66" s="54">
        <f t="shared" si="1"/>
        <v>61.790000000000006</v>
      </c>
    </row>
    <row r="67" spans="1:19" x14ac:dyDescent="0.2">
      <c r="A67" s="48" t="s">
        <v>37</v>
      </c>
      <c r="B67" s="46"/>
      <c r="C67" s="10">
        <v>20110</v>
      </c>
      <c r="D67" s="10">
        <v>675771</v>
      </c>
      <c r="E67" s="46"/>
      <c r="F67" s="49">
        <v>697.02</v>
      </c>
      <c r="G67" s="46"/>
      <c r="H67" s="49">
        <v>570.71</v>
      </c>
      <c r="I67" s="46"/>
      <c r="J67" s="49">
        <v>743.05</v>
      </c>
      <c r="K67" s="46"/>
      <c r="L67" s="49">
        <v>1168.1600000000001</v>
      </c>
      <c r="M67" s="46"/>
      <c r="N67" s="49">
        <v>979.92</v>
      </c>
      <c r="O67" s="46"/>
      <c r="P67" s="49">
        <v>1087.67</v>
      </c>
      <c r="Q67" s="46"/>
      <c r="R67" s="46"/>
      <c r="S67" s="54">
        <f t="shared" si="1"/>
        <v>5246.53</v>
      </c>
    </row>
    <row r="68" spans="1:19" x14ac:dyDescent="0.2">
      <c r="A68" s="48" t="s">
        <v>85</v>
      </c>
      <c r="B68" s="46"/>
      <c r="C68" s="10">
        <v>20110</v>
      </c>
      <c r="D68" s="10">
        <v>675900</v>
      </c>
      <c r="E68" s="46"/>
      <c r="F68" s="49">
        <v>1008.42</v>
      </c>
      <c r="G68" s="46"/>
      <c r="H68" s="49">
        <v>755.44</v>
      </c>
      <c r="I68" s="46"/>
      <c r="J68" s="49">
        <v>897.52</v>
      </c>
      <c r="K68" s="46"/>
      <c r="L68" s="49">
        <v>1086.73</v>
      </c>
      <c r="M68" s="46"/>
      <c r="N68" s="49">
        <v>998.21</v>
      </c>
      <c r="O68" s="46"/>
      <c r="P68" s="49">
        <v>787.68</v>
      </c>
      <c r="Q68" s="46"/>
      <c r="R68" s="46"/>
      <c r="S68" s="54">
        <f t="shared" si="1"/>
        <v>5534</v>
      </c>
    </row>
    <row r="69" spans="1:19" x14ac:dyDescent="0.2">
      <c r="A69" s="48" t="s">
        <v>87</v>
      </c>
      <c r="B69" s="46"/>
      <c r="C69" s="10">
        <v>20110</v>
      </c>
      <c r="D69" s="10">
        <v>693010</v>
      </c>
      <c r="E69" s="46"/>
      <c r="F69" s="49">
        <v>1256.02</v>
      </c>
      <c r="G69" s="46"/>
      <c r="H69" s="49">
        <v>590.36</v>
      </c>
      <c r="I69" s="46"/>
      <c r="J69" s="49">
        <v>404.34</v>
      </c>
      <c r="K69" s="46"/>
      <c r="L69" s="49">
        <v>346.68</v>
      </c>
      <c r="M69" s="46"/>
      <c r="N69" s="49">
        <v>366.85</v>
      </c>
      <c r="O69" s="46"/>
      <c r="P69" s="49">
        <v>193.95</v>
      </c>
      <c r="Q69" s="46"/>
      <c r="R69" s="46"/>
      <c r="S69" s="54">
        <f t="shared" si="1"/>
        <v>3158.2</v>
      </c>
    </row>
    <row r="70" spans="1:19" x14ac:dyDescent="0.2">
      <c r="A70" s="48" t="s">
        <v>90</v>
      </c>
      <c r="B70" s="46"/>
      <c r="C70" s="10">
        <v>20300</v>
      </c>
      <c r="D70" s="10">
        <v>669100</v>
      </c>
      <c r="E70" s="46"/>
      <c r="F70" s="49">
        <v>9253.3799999999992</v>
      </c>
      <c r="G70" s="46"/>
      <c r="H70" s="49">
        <v>10013.870000000001</v>
      </c>
      <c r="I70" s="46"/>
      <c r="J70" s="49">
        <v>9270.8799999999992</v>
      </c>
      <c r="K70" s="46"/>
      <c r="L70" s="49">
        <v>11760.68</v>
      </c>
      <c r="M70" s="46"/>
      <c r="N70" s="49">
        <v>8644.84</v>
      </c>
      <c r="O70" s="46"/>
      <c r="P70" s="49">
        <v>7143.84</v>
      </c>
      <c r="Q70" s="46"/>
      <c r="R70" s="46"/>
      <c r="S70" s="54">
        <f t="shared" si="1"/>
        <v>56087.489999999991</v>
      </c>
    </row>
    <row r="71" spans="1:19" x14ac:dyDescent="0.2">
      <c r="A71" s="48" t="s">
        <v>91</v>
      </c>
      <c r="B71" s="46"/>
      <c r="C71" s="10">
        <v>22700</v>
      </c>
      <c r="D71" s="10">
        <v>317500</v>
      </c>
      <c r="E71" s="46"/>
      <c r="F71" s="49">
        <v>3046.1</v>
      </c>
      <c r="G71" s="46"/>
      <c r="H71" s="49">
        <v>2901.1</v>
      </c>
      <c r="I71" s="46"/>
      <c r="J71" s="49">
        <v>2800.15</v>
      </c>
      <c r="K71" s="46"/>
      <c r="L71" s="49">
        <v>2872.56</v>
      </c>
      <c r="M71" s="46"/>
      <c r="N71" s="49">
        <v>3070.02</v>
      </c>
      <c r="O71" s="46"/>
      <c r="P71" s="49">
        <v>2557.89</v>
      </c>
      <c r="Q71" s="46"/>
      <c r="R71" s="46"/>
      <c r="S71" s="54">
        <f t="shared" si="1"/>
        <v>17247.82</v>
      </c>
    </row>
    <row r="72" spans="1:19" x14ac:dyDescent="0.2">
      <c r="A72" s="48" t="s">
        <v>92</v>
      </c>
      <c r="B72" s="46"/>
      <c r="C72" s="10">
        <v>22706</v>
      </c>
      <c r="D72" s="10">
        <v>692155</v>
      </c>
      <c r="E72" s="46"/>
      <c r="F72" s="49">
        <v>133.41999999999999</v>
      </c>
      <c r="G72" s="46"/>
      <c r="H72" s="49"/>
      <c r="I72" s="46"/>
      <c r="J72" s="49">
        <v>66.709999999999994</v>
      </c>
      <c r="K72" s="46"/>
      <c r="L72" s="49">
        <v>6844.54</v>
      </c>
      <c r="M72" s="46"/>
      <c r="N72" s="49">
        <v>144.91999999999999</v>
      </c>
      <c r="O72" s="46"/>
      <c r="P72" s="49">
        <v>50</v>
      </c>
      <c r="Q72" s="46"/>
      <c r="R72" s="46"/>
      <c r="S72" s="54">
        <f t="shared" ref="S72:S97" si="2">SUM(F72:Q72)</f>
        <v>7239.59</v>
      </c>
    </row>
    <row r="73" spans="1:19" x14ac:dyDescent="0.2">
      <c r="A73" s="48" t="s">
        <v>93</v>
      </c>
      <c r="B73" s="46"/>
      <c r="C73" s="10">
        <v>26000</v>
      </c>
      <c r="D73" s="10">
        <v>675801</v>
      </c>
      <c r="E73" s="46"/>
      <c r="F73" s="49">
        <v>7923.33</v>
      </c>
      <c r="G73" s="46"/>
      <c r="H73" s="49">
        <v>7144.4</v>
      </c>
      <c r="I73" s="46"/>
      <c r="J73" s="49">
        <v>6456.16</v>
      </c>
      <c r="K73" s="46"/>
      <c r="L73" s="49"/>
      <c r="M73" s="46"/>
      <c r="N73" s="49">
        <v>8089.25</v>
      </c>
      <c r="O73" s="46"/>
      <c r="P73" s="49">
        <v>6940.4</v>
      </c>
      <c r="Q73" s="46"/>
      <c r="R73" s="46"/>
      <c r="S73" s="54">
        <f t="shared" si="2"/>
        <v>36553.54</v>
      </c>
    </row>
    <row r="74" spans="1:19" s="9" customFormat="1" x14ac:dyDescent="0.2">
      <c r="A74" s="55" t="s">
        <v>94</v>
      </c>
      <c r="B74" s="56"/>
      <c r="C74" s="12" t="s">
        <v>95</v>
      </c>
      <c r="D74" s="12" t="s">
        <v>96</v>
      </c>
      <c r="E74" s="56"/>
      <c r="F74" s="53">
        <v>4750.6499999999996</v>
      </c>
      <c r="G74" s="56"/>
      <c r="H74" s="53">
        <v>5886.63</v>
      </c>
      <c r="I74" s="56"/>
      <c r="J74" s="53">
        <v>4352.17</v>
      </c>
      <c r="K74" s="56"/>
      <c r="L74" s="53">
        <v>8351.5400000000009</v>
      </c>
      <c r="M74" s="56"/>
      <c r="N74" s="53">
        <v>4128.2299999999996</v>
      </c>
      <c r="O74" s="56"/>
      <c r="P74" s="53">
        <v>5022.82</v>
      </c>
      <c r="Q74" s="56"/>
      <c r="R74" s="56"/>
      <c r="S74" s="58">
        <f t="shared" si="2"/>
        <v>32492.039999999997</v>
      </c>
    </row>
    <row r="75" spans="1:19" s="9" customFormat="1" x14ac:dyDescent="0.2">
      <c r="A75" s="55" t="s">
        <v>97</v>
      </c>
      <c r="B75" s="56"/>
      <c r="C75" s="12" t="s">
        <v>95</v>
      </c>
      <c r="D75" s="12" t="s">
        <v>98</v>
      </c>
      <c r="E75" s="56"/>
      <c r="F75" s="53">
        <v>0.26</v>
      </c>
      <c r="G75" s="56"/>
      <c r="H75" s="53"/>
      <c r="I75" s="56"/>
      <c r="J75" s="53">
        <v>0.26</v>
      </c>
      <c r="K75" s="56"/>
      <c r="L75" s="53">
        <v>-0.44</v>
      </c>
      <c r="M75" s="56"/>
      <c r="N75" s="53">
        <v>0.05</v>
      </c>
      <c r="O75" s="56"/>
      <c r="P75" s="53"/>
      <c r="Q75" s="56"/>
      <c r="R75" s="56"/>
      <c r="S75" s="58">
        <f t="shared" si="2"/>
        <v>0.13</v>
      </c>
    </row>
    <row r="76" spans="1:19" s="9" customFormat="1" x14ac:dyDescent="0.2">
      <c r="A76" s="55" t="s">
        <v>99</v>
      </c>
      <c r="B76" s="56"/>
      <c r="C76" s="12" t="s">
        <v>100</v>
      </c>
      <c r="D76" s="12" t="s">
        <v>101</v>
      </c>
      <c r="E76" s="56"/>
      <c r="F76" s="53"/>
      <c r="G76" s="56"/>
      <c r="H76" s="53">
        <v>0.12</v>
      </c>
      <c r="I76" s="56"/>
      <c r="J76" s="53"/>
      <c r="K76" s="56"/>
      <c r="L76" s="53">
        <v>0.06</v>
      </c>
      <c r="M76" s="56"/>
      <c r="N76" s="53"/>
      <c r="O76" s="56"/>
      <c r="P76" s="53">
        <v>0.18</v>
      </c>
      <c r="Q76" s="56"/>
      <c r="R76" s="56"/>
      <c r="S76" s="58">
        <f t="shared" si="2"/>
        <v>0.36</v>
      </c>
    </row>
    <row r="77" spans="1:19" s="9" customFormat="1" x14ac:dyDescent="0.2">
      <c r="A77" s="55" t="s">
        <v>102</v>
      </c>
      <c r="B77" s="56"/>
      <c r="C77" s="12">
        <v>26302</v>
      </c>
      <c r="D77" s="12">
        <v>671600</v>
      </c>
      <c r="E77" s="56"/>
      <c r="F77" s="53">
        <v>6922.24</v>
      </c>
      <c r="G77" s="56"/>
      <c r="H77" s="53">
        <v>6300.08</v>
      </c>
      <c r="I77" s="56"/>
      <c r="J77" s="53">
        <v>4866.7700000000004</v>
      </c>
      <c r="K77" s="56"/>
      <c r="L77" s="53">
        <v>5783.82</v>
      </c>
      <c r="M77" s="56"/>
      <c r="N77" s="53">
        <v>5941.11</v>
      </c>
      <c r="O77" s="56"/>
      <c r="P77" s="53">
        <v>4703.8100000000004</v>
      </c>
      <c r="Q77" s="56"/>
      <c r="R77" s="56"/>
      <c r="S77" s="58">
        <f t="shared" si="2"/>
        <v>34517.83</v>
      </c>
    </row>
    <row r="78" spans="1:19" s="9" customFormat="1" x14ac:dyDescent="0.2">
      <c r="A78" s="55" t="s">
        <v>103</v>
      </c>
      <c r="B78" s="56"/>
      <c r="C78" s="12">
        <v>26302</v>
      </c>
      <c r="D78" s="12">
        <v>671670</v>
      </c>
      <c r="E78" s="56"/>
      <c r="F78" s="53">
        <v>850.24</v>
      </c>
      <c r="G78" s="56"/>
      <c r="H78" s="53">
        <v>862.59</v>
      </c>
      <c r="I78" s="56"/>
      <c r="J78" s="53">
        <v>685.01</v>
      </c>
      <c r="K78" s="56"/>
      <c r="L78" s="53">
        <v>682.24</v>
      </c>
      <c r="M78" s="56"/>
      <c r="N78" s="53">
        <v>548.17999999999995</v>
      </c>
      <c r="O78" s="56"/>
      <c r="P78" s="53">
        <v>667.64</v>
      </c>
      <c r="Q78" s="56"/>
      <c r="R78" s="56"/>
      <c r="S78" s="58">
        <f t="shared" si="2"/>
        <v>4295.8999999999996</v>
      </c>
    </row>
    <row r="79" spans="1:19" s="9" customFormat="1" x14ac:dyDescent="0.2">
      <c r="A79" s="55" t="s">
        <v>104</v>
      </c>
      <c r="B79" s="56"/>
      <c r="C79" s="12">
        <v>26302</v>
      </c>
      <c r="D79" s="12">
        <v>675450</v>
      </c>
      <c r="E79" s="56"/>
      <c r="F79" s="53">
        <v>1482.94</v>
      </c>
      <c r="G79" s="56"/>
      <c r="H79" s="53">
        <v>1254.44</v>
      </c>
      <c r="I79" s="56"/>
      <c r="J79" s="53">
        <v>1356.43</v>
      </c>
      <c r="K79" s="56"/>
      <c r="L79" s="53">
        <v>1650.74</v>
      </c>
      <c r="M79" s="56"/>
      <c r="N79" s="53">
        <v>2641.27</v>
      </c>
      <c r="O79" s="56"/>
      <c r="P79" s="53">
        <v>2239.79</v>
      </c>
      <c r="Q79" s="56"/>
      <c r="R79" s="56"/>
      <c r="S79" s="58">
        <f t="shared" si="2"/>
        <v>10625.61</v>
      </c>
    </row>
    <row r="80" spans="1:19" s="9" customFormat="1" x14ac:dyDescent="0.2">
      <c r="A80" s="55" t="s">
        <v>105</v>
      </c>
      <c r="B80" s="56"/>
      <c r="C80" s="12" t="s">
        <v>100</v>
      </c>
      <c r="D80" s="12" t="s">
        <v>106</v>
      </c>
      <c r="E80" s="56"/>
      <c r="F80" s="53">
        <v>4027.12</v>
      </c>
      <c r="G80" s="56"/>
      <c r="H80" s="53">
        <v>3283.01</v>
      </c>
      <c r="I80" s="56"/>
      <c r="J80" s="53">
        <v>2578.8000000000002</v>
      </c>
      <c r="K80" s="56"/>
      <c r="L80" s="53">
        <v>2094.35</v>
      </c>
      <c r="M80" s="56"/>
      <c r="N80" s="53">
        <v>2221.3200000000002</v>
      </c>
      <c r="O80" s="56"/>
      <c r="P80" s="53">
        <v>2046.03</v>
      </c>
      <c r="Q80" s="56"/>
      <c r="R80" s="56"/>
      <c r="S80" s="58">
        <f t="shared" si="2"/>
        <v>16250.630000000001</v>
      </c>
    </row>
    <row r="81" spans="1:19" s="9" customFormat="1" x14ac:dyDescent="0.2">
      <c r="A81" s="55" t="s">
        <v>107</v>
      </c>
      <c r="B81" s="56"/>
      <c r="C81" s="12" t="s">
        <v>108</v>
      </c>
      <c r="D81" s="12" t="s">
        <v>109</v>
      </c>
      <c r="E81" s="56"/>
      <c r="F81" s="53">
        <v>2733.05</v>
      </c>
      <c r="G81" s="56"/>
      <c r="H81" s="53">
        <v>2500.4299999999998</v>
      </c>
      <c r="I81" s="56"/>
      <c r="J81" s="53">
        <v>2486.67</v>
      </c>
      <c r="K81" s="56"/>
      <c r="L81" s="53">
        <v>2375.92</v>
      </c>
      <c r="M81" s="56"/>
      <c r="N81" s="53">
        <v>3115.04</v>
      </c>
      <c r="O81" s="56"/>
      <c r="P81" s="53">
        <v>2204.89</v>
      </c>
      <c r="Q81" s="56"/>
      <c r="R81" s="56"/>
      <c r="S81" s="58">
        <f t="shared" si="2"/>
        <v>15416</v>
      </c>
    </row>
    <row r="82" spans="1:19" s="9" customFormat="1" x14ac:dyDescent="0.2">
      <c r="A82" s="55" t="s">
        <v>110</v>
      </c>
      <c r="B82" s="56"/>
      <c r="C82" s="12" t="s">
        <v>108</v>
      </c>
      <c r="D82" s="12" t="s">
        <v>111</v>
      </c>
      <c r="E82" s="56"/>
      <c r="F82" s="53">
        <v>60</v>
      </c>
      <c r="G82" s="56"/>
      <c r="H82" s="53"/>
      <c r="I82" s="56"/>
      <c r="J82" s="53"/>
      <c r="K82" s="56"/>
      <c r="L82" s="53">
        <v>60</v>
      </c>
      <c r="M82" s="56"/>
      <c r="N82" s="53"/>
      <c r="O82" s="56"/>
      <c r="P82" s="53">
        <v>120</v>
      </c>
      <c r="Q82" s="56"/>
      <c r="R82" s="56"/>
      <c r="S82" s="58">
        <f t="shared" si="2"/>
        <v>240</v>
      </c>
    </row>
    <row r="83" spans="1:19" s="9" customFormat="1" x14ac:dyDescent="0.2">
      <c r="A83" s="55" t="s">
        <v>112</v>
      </c>
      <c r="B83" s="56"/>
      <c r="C83" s="12" t="s">
        <v>108</v>
      </c>
      <c r="D83" s="12" t="s">
        <v>113</v>
      </c>
      <c r="E83" s="56"/>
      <c r="F83" s="53">
        <v>120.7</v>
      </c>
      <c r="G83" s="56"/>
      <c r="H83" s="53">
        <v>127.16</v>
      </c>
      <c r="I83" s="56"/>
      <c r="J83" s="53">
        <v>48.48</v>
      </c>
      <c r="K83" s="56"/>
      <c r="L83" s="53">
        <v>97.63</v>
      </c>
      <c r="M83" s="56"/>
      <c r="N83" s="53">
        <v>54.96</v>
      </c>
      <c r="O83" s="56"/>
      <c r="P83" s="53">
        <v>53.35</v>
      </c>
      <c r="Q83" s="56"/>
      <c r="R83" s="56"/>
      <c r="S83" s="58">
        <f t="shared" si="2"/>
        <v>502.28000000000003</v>
      </c>
    </row>
    <row r="84" spans="1:19" s="9" customFormat="1" x14ac:dyDescent="0.2">
      <c r="A84" s="55" t="s">
        <v>114</v>
      </c>
      <c r="B84" s="56"/>
      <c r="C84" s="12" t="s">
        <v>115</v>
      </c>
      <c r="D84" s="12" t="s">
        <v>113</v>
      </c>
      <c r="E84" s="56"/>
      <c r="F84" s="53">
        <v>800.73</v>
      </c>
      <c r="G84" s="56"/>
      <c r="H84" s="53">
        <v>591.24</v>
      </c>
      <c r="I84" s="56"/>
      <c r="J84" s="53">
        <v>461.69</v>
      </c>
      <c r="K84" s="56"/>
      <c r="L84" s="53">
        <v>560.32000000000005</v>
      </c>
      <c r="M84" s="56"/>
      <c r="N84" s="53">
        <v>528.88</v>
      </c>
      <c r="O84" s="56"/>
      <c r="P84" s="53">
        <v>426.38</v>
      </c>
      <c r="Q84" s="56"/>
      <c r="R84" s="56"/>
      <c r="S84" s="58">
        <f t="shared" si="2"/>
        <v>3369.2400000000002</v>
      </c>
    </row>
    <row r="85" spans="1:19" s="9" customFormat="1" x14ac:dyDescent="0.2">
      <c r="A85" s="55" t="s">
        <v>116</v>
      </c>
      <c r="B85" s="56"/>
      <c r="C85" s="12" t="s">
        <v>115</v>
      </c>
      <c r="D85" s="12" t="s">
        <v>117</v>
      </c>
      <c r="E85" s="56"/>
      <c r="F85" s="53">
        <v>1.4</v>
      </c>
      <c r="G85" s="56"/>
      <c r="H85" s="53">
        <v>10.88</v>
      </c>
      <c r="I85" s="56"/>
      <c r="J85" s="53">
        <v>0.42</v>
      </c>
      <c r="K85" s="56"/>
      <c r="L85" s="53">
        <v>1.06</v>
      </c>
      <c r="M85" s="56"/>
      <c r="N85" s="53">
        <v>1.53</v>
      </c>
      <c r="O85" s="56"/>
      <c r="P85" s="53">
        <v>0.69</v>
      </c>
      <c r="Q85" s="56"/>
      <c r="R85" s="56"/>
      <c r="S85" s="58">
        <f t="shared" si="2"/>
        <v>15.98</v>
      </c>
    </row>
    <row r="86" spans="1:19" s="9" customFormat="1" x14ac:dyDescent="0.2">
      <c r="A86" s="55" t="s">
        <v>118</v>
      </c>
      <c r="B86" s="56"/>
      <c r="C86" s="12" t="s">
        <v>115</v>
      </c>
      <c r="D86" s="12" t="s">
        <v>119</v>
      </c>
      <c r="E86" s="56"/>
      <c r="F86" s="53">
        <v>36.96</v>
      </c>
      <c r="G86" s="56"/>
      <c r="H86" s="53">
        <v>10</v>
      </c>
      <c r="I86" s="56"/>
      <c r="J86" s="53">
        <v>37.93</v>
      </c>
      <c r="K86" s="56"/>
      <c r="L86" s="53"/>
      <c r="M86" s="56"/>
      <c r="N86" s="53">
        <v>87.57</v>
      </c>
      <c r="O86" s="56"/>
      <c r="P86" s="53"/>
      <c r="Q86" s="56"/>
      <c r="R86" s="56"/>
      <c r="S86" s="58">
        <f t="shared" si="2"/>
        <v>172.45999999999998</v>
      </c>
    </row>
    <row r="87" spans="1:19" s="9" customFormat="1" x14ac:dyDescent="0.2">
      <c r="A87" s="55" t="s">
        <v>120</v>
      </c>
      <c r="B87" s="56"/>
      <c r="C87" s="12" t="s">
        <v>121</v>
      </c>
      <c r="D87" s="12" t="s">
        <v>96</v>
      </c>
      <c r="E87" s="56"/>
      <c r="F87" s="53">
        <v>1518.17</v>
      </c>
      <c r="G87" s="56"/>
      <c r="H87" s="53">
        <v>1656.12</v>
      </c>
      <c r="I87" s="56"/>
      <c r="J87" s="53">
        <v>2053.92</v>
      </c>
      <c r="K87" s="56"/>
      <c r="L87" s="53">
        <v>1624.82</v>
      </c>
      <c r="M87" s="56"/>
      <c r="N87" s="53">
        <v>2006.98</v>
      </c>
      <c r="O87" s="56"/>
      <c r="P87" s="53">
        <v>2504.67</v>
      </c>
      <c r="Q87" s="56"/>
      <c r="R87" s="56"/>
      <c r="S87" s="58">
        <f t="shared" si="2"/>
        <v>11364.68</v>
      </c>
    </row>
    <row r="88" spans="1:19" s="9" customFormat="1" x14ac:dyDescent="0.2">
      <c r="A88" s="55" t="s">
        <v>51</v>
      </c>
      <c r="B88" s="56"/>
      <c r="C88" s="12">
        <v>29400</v>
      </c>
      <c r="D88" s="12">
        <v>318700</v>
      </c>
      <c r="E88" s="56"/>
      <c r="F88" s="53">
        <v>327.35000000000002</v>
      </c>
      <c r="G88" s="56"/>
      <c r="H88" s="53">
        <v>268.02</v>
      </c>
      <c r="I88" s="56"/>
      <c r="J88" s="53">
        <v>250.03</v>
      </c>
      <c r="K88" s="56"/>
      <c r="L88" s="53">
        <v>812.18</v>
      </c>
      <c r="M88" s="56"/>
      <c r="N88" s="53">
        <v>306.98</v>
      </c>
      <c r="O88" s="56"/>
      <c r="P88" s="53">
        <v>537.03</v>
      </c>
      <c r="Q88" s="56"/>
      <c r="R88" s="56"/>
      <c r="S88" s="58">
        <f t="shared" si="2"/>
        <v>2501.59</v>
      </c>
    </row>
    <row r="89" spans="1:19" x14ac:dyDescent="0.2">
      <c r="A89" s="48" t="s">
        <v>36</v>
      </c>
      <c r="B89" s="46"/>
      <c r="C89" s="10">
        <v>41181</v>
      </c>
      <c r="D89" s="10">
        <v>317530</v>
      </c>
      <c r="E89" s="46"/>
      <c r="F89" s="49">
        <v>350.79</v>
      </c>
      <c r="G89" s="46"/>
      <c r="H89" s="49">
        <v>437.61</v>
      </c>
      <c r="I89" s="46"/>
      <c r="J89" s="49">
        <v>295.69</v>
      </c>
      <c r="K89" s="46"/>
      <c r="L89" s="49">
        <v>393.47</v>
      </c>
      <c r="M89" s="46"/>
      <c r="N89" s="49">
        <v>536.25</v>
      </c>
      <c r="O89" s="46"/>
      <c r="P89" s="49">
        <v>352.13</v>
      </c>
      <c r="Q89" s="46"/>
      <c r="R89" s="46"/>
      <c r="S89" s="54">
        <f t="shared" si="2"/>
        <v>2365.94</v>
      </c>
    </row>
    <row r="90" spans="1:19" x14ac:dyDescent="0.2">
      <c r="A90" s="48" t="s">
        <v>122</v>
      </c>
      <c r="B90" s="46"/>
      <c r="C90" s="10">
        <v>42200</v>
      </c>
      <c r="D90" s="10">
        <v>317531</v>
      </c>
      <c r="E90" s="46"/>
      <c r="F90" s="49">
        <v>2942.48</v>
      </c>
      <c r="G90" s="46"/>
      <c r="H90" s="49">
        <v>2823.19</v>
      </c>
      <c r="I90" s="46"/>
      <c r="J90" s="49">
        <v>2708.36</v>
      </c>
      <c r="K90" s="46"/>
      <c r="L90" s="49">
        <v>2819.01</v>
      </c>
      <c r="M90" s="46"/>
      <c r="N90" s="49">
        <v>2907.22</v>
      </c>
      <c r="O90" s="46"/>
      <c r="P90" s="49">
        <v>2351.54</v>
      </c>
      <c r="Q90" s="46"/>
      <c r="R90" s="46"/>
      <c r="S90" s="54">
        <f t="shared" si="2"/>
        <v>16551.8</v>
      </c>
    </row>
    <row r="91" spans="1:19" x14ac:dyDescent="0.2">
      <c r="A91" s="48" t="s">
        <v>13</v>
      </c>
      <c r="B91" s="46"/>
      <c r="C91" s="10">
        <v>42200</v>
      </c>
      <c r="D91" s="10">
        <v>319150</v>
      </c>
      <c r="E91" s="46"/>
      <c r="F91" s="49">
        <v>76.400000000000006</v>
      </c>
      <c r="G91" s="46"/>
      <c r="H91" s="49">
        <v>122.49</v>
      </c>
      <c r="I91" s="46"/>
      <c r="J91" s="49">
        <v>45.57</v>
      </c>
      <c r="K91" s="46"/>
      <c r="L91" s="49">
        <v>34.520000000000003</v>
      </c>
      <c r="M91" s="46"/>
      <c r="N91" s="49">
        <v>149.66</v>
      </c>
      <c r="O91" s="46"/>
      <c r="P91" s="49">
        <v>78.02</v>
      </c>
      <c r="Q91" s="46"/>
      <c r="R91" s="46"/>
      <c r="S91" s="54">
        <f t="shared" si="2"/>
        <v>506.65999999999997</v>
      </c>
    </row>
    <row r="92" spans="1:19" x14ac:dyDescent="0.2">
      <c r="A92" s="48" t="s">
        <v>123</v>
      </c>
      <c r="B92" s="46"/>
      <c r="C92" s="10">
        <v>97000</v>
      </c>
      <c r="D92" s="10">
        <v>669200</v>
      </c>
      <c r="E92" s="46"/>
      <c r="F92" s="49">
        <v>5.76</v>
      </c>
      <c r="G92" s="46"/>
      <c r="H92" s="49">
        <v>5.76</v>
      </c>
      <c r="I92" s="46"/>
      <c r="J92" s="49"/>
      <c r="K92" s="46"/>
      <c r="L92" s="49">
        <v>8.35</v>
      </c>
      <c r="M92" s="46"/>
      <c r="N92" s="49">
        <v>57.13</v>
      </c>
      <c r="O92" s="46"/>
      <c r="P92" s="49">
        <v>7.7</v>
      </c>
      <c r="Q92" s="46"/>
      <c r="R92" s="46"/>
      <c r="S92" s="54">
        <f t="shared" si="2"/>
        <v>84.7</v>
      </c>
    </row>
    <row r="93" spans="1:19" x14ac:dyDescent="0.2">
      <c r="A93" s="48" t="s">
        <v>124</v>
      </c>
      <c r="B93" s="46"/>
      <c r="C93" s="10">
        <v>97000</v>
      </c>
      <c r="D93" s="10">
        <v>669300</v>
      </c>
      <c r="E93" s="46"/>
      <c r="F93" s="49">
        <v>658.54</v>
      </c>
      <c r="G93" s="46"/>
      <c r="H93" s="49">
        <v>471.7</v>
      </c>
      <c r="I93" s="46"/>
      <c r="J93" s="49">
        <v>394.94</v>
      </c>
      <c r="K93" s="46"/>
      <c r="L93" s="49">
        <v>740.87</v>
      </c>
      <c r="M93" s="46"/>
      <c r="N93" s="49">
        <v>563.26</v>
      </c>
      <c r="O93" s="46"/>
      <c r="P93" s="49">
        <v>915.34</v>
      </c>
      <c r="Q93" s="46"/>
      <c r="R93" s="46"/>
      <c r="S93" s="54">
        <f t="shared" si="2"/>
        <v>3744.6500000000005</v>
      </c>
    </row>
    <row r="94" spans="1:19" x14ac:dyDescent="0.2">
      <c r="A94" s="55" t="s">
        <v>83</v>
      </c>
      <c r="B94" s="46"/>
      <c r="C94" s="10" t="s">
        <v>125</v>
      </c>
      <c r="D94" s="10" t="s">
        <v>126</v>
      </c>
      <c r="E94" s="46"/>
      <c r="F94" s="49">
        <v>2534.7399999999998</v>
      </c>
      <c r="G94" s="46"/>
      <c r="H94" s="49">
        <v>2560.25</v>
      </c>
      <c r="I94" s="46"/>
      <c r="J94" s="49">
        <v>2665.29</v>
      </c>
      <c r="K94" s="46"/>
      <c r="L94" s="49">
        <v>2499.7600000000002</v>
      </c>
      <c r="M94" s="46"/>
      <c r="N94" s="49">
        <v>2577.31</v>
      </c>
      <c r="O94" s="46"/>
      <c r="P94" s="49">
        <v>2460.08</v>
      </c>
      <c r="Q94" s="46"/>
      <c r="R94" s="46"/>
      <c r="S94" s="54">
        <f t="shared" si="2"/>
        <v>15297.43</v>
      </c>
    </row>
    <row r="95" spans="1:19" x14ac:dyDescent="0.2">
      <c r="A95" s="55" t="s">
        <v>84</v>
      </c>
      <c r="B95" s="46"/>
      <c r="C95" s="10" t="s">
        <v>125</v>
      </c>
      <c r="D95" s="10" t="s">
        <v>127</v>
      </c>
      <c r="E95" s="46"/>
      <c r="F95" s="49">
        <v>8432.8700000000008</v>
      </c>
      <c r="G95" s="46"/>
      <c r="H95" s="49">
        <v>10426.969999999999</v>
      </c>
      <c r="I95" s="46"/>
      <c r="J95" s="49">
        <v>9840.52</v>
      </c>
      <c r="K95" s="46"/>
      <c r="L95" s="49">
        <v>9735.51</v>
      </c>
      <c r="M95" s="46"/>
      <c r="N95" s="49">
        <v>10429.75</v>
      </c>
      <c r="O95" s="46"/>
      <c r="P95" s="49">
        <v>9096.3799999999992</v>
      </c>
      <c r="Q95" s="46"/>
      <c r="R95" s="46"/>
      <c r="S95" s="54">
        <f t="shared" si="2"/>
        <v>57962</v>
      </c>
    </row>
    <row r="96" spans="1:19" x14ac:dyDescent="0.2">
      <c r="A96" s="55" t="s">
        <v>86</v>
      </c>
      <c r="B96" s="46"/>
      <c r="C96" s="10" t="s">
        <v>125</v>
      </c>
      <c r="D96" s="10" t="s">
        <v>128</v>
      </c>
      <c r="E96" s="46"/>
      <c r="F96" s="49">
        <v>940.82</v>
      </c>
      <c r="G96" s="46"/>
      <c r="H96" s="49">
        <v>822.02</v>
      </c>
      <c r="I96" s="46"/>
      <c r="J96" s="49">
        <v>856.62</v>
      </c>
      <c r="K96" s="46"/>
      <c r="L96" s="49">
        <v>976.32</v>
      </c>
      <c r="M96" s="46"/>
      <c r="N96" s="49">
        <v>811.59</v>
      </c>
      <c r="O96" s="46"/>
      <c r="P96" s="49">
        <v>759.11</v>
      </c>
      <c r="Q96" s="46"/>
      <c r="R96" s="46"/>
      <c r="S96" s="54">
        <f t="shared" si="2"/>
        <v>5166.4799999999996</v>
      </c>
    </row>
    <row r="97" spans="1:19" x14ac:dyDescent="0.2">
      <c r="A97" s="55" t="s">
        <v>88</v>
      </c>
      <c r="B97" s="46"/>
      <c r="C97" s="10" t="s">
        <v>125</v>
      </c>
      <c r="D97" s="10" t="s">
        <v>129</v>
      </c>
      <c r="E97" s="46"/>
      <c r="F97" s="49"/>
      <c r="G97" s="46"/>
      <c r="H97" s="49">
        <v>25</v>
      </c>
      <c r="I97" s="46"/>
      <c r="J97" s="49"/>
      <c r="K97" s="46"/>
      <c r="L97" s="49"/>
      <c r="M97" s="46"/>
      <c r="N97" s="49">
        <v>25</v>
      </c>
      <c r="O97" s="46"/>
      <c r="P97" s="49">
        <v>46.49</v>
      </c>
      <c r="Q97" s="46"/>
      <c r="R97" s="46"/>
      <c r="S97" s="54">
        <f t="shared" si="2"/>
        <v>96.490000000000009</v>
      </c>
    </row>
    <row r="98" spans="1:19" x14ac:dyDescent="0.2">
      <c r="A98" s="48"/>
      <c r="B98" s="46"/>
      <c r="C98" s="10"/>
      <c r="D98" s="10"/>
      <c r="E98" s="46"/>
      <c r="F98" s="49"/>
      <c r="G98" s="46"/>
      <c r="H98" s="49"/>
      <c r="I98" s="46"/>
      <c r="J98" s="49"/>
      <c r="K98" s="46"/>
      <c r="L98" s="49"/>
      <c r="M98" s="46"/>
      <c r="N98" s="49"/>
      <c r="O98" s="46"/>
      <c r="P98" s="49"/>
      <c r="Q98" s="46"/>
      <c r="R98" s="46"/>
      <c r="S98" s="54"/>
    </row>
    <row r="99" spans="1:19" x14ac:dyDescent="0.2">
      <c r="A99" s="48"/>
      <c r="B99" s="46"/>
      <c r="C99" s="10"/>
      <c r="D99" s="10"/>
      <c r="E99" s="46"/>
      <c r="F99" s="49"/>
      <c r="G99" s="46"/>
      <c r="H99" s="49"/>
      <c r="I99" s="46"/>
      <c r="J99" s="49"/>
      <c r="K99" s="46"/>
      <c r="L99" s="49"/>
      <c r="M99" s="46"/>
      <c r="N99" s="49"/>
      <c r="O99" s="46"/>
      <c r="P99" s="49"/>
      <c r="Q99" s="46"/>
      <c r="R99" s="46"/>
      <c r="S99" s="47"/>
    </row>
    <row r="100" spans="1:19" ht="15.75" thickBot="1" x14ac:dyDescent="0.25">
      <c r="A100" s="59" t="s">
        <v>130</v>
      </c>
      <c r="B100" s="60"/>
      <c r="C100" s="6"/>
      <c r="D100" s="6"/>
      <c r="E100" s="61"/>
      <c r="F100" s="62">
        <f>SUM(F8:F99)</f>
        <v>442946.70999999985</v>
      </c>
      <c r="G100" s="61"/>
      <c r="H100" s="62">
        <f>SUM(H8:H99)</f>
        <v>411539.02999999997</v>
      </c>
      <c r="I100" s="61"/>
      <c r="J100" s="62">
        <f>SUM(J8:J99)</f>
        <v>414739.99999999988</v>
      </c>
      <c r="K100" s="61"/>
      <c r="L100" s="62">
        <f>SUM(L8:L99)</f>
        <v>428860.29999999993</v>
      </c>
      <c r="M100" s="61"/>
      <c r="N100" s="62">
        <f>SUM(N8:N99)</f>
        <v>420391.15</v>
      </c>
      <c r="O100" s="61"/>
      <c r="P100" s="62">
        <f>SUM(P8:P99)</f>
        <v>388208.77000000014</v>
      </c>
      <c r="Q100" s="61"/>
      <c r="R100" s="61"/>
      <c r="S100" s="63">
        <f>SUM(F100:R100)</f>
        <v>2506685.9599999995</v>
      </c>
    </row>
    <row r="101" spans="1:19" x14ac:dyDescent="0.2">
      <c r="J101" s="3"/>
      <c r="L101" s="3"/>
      <c r="N101" s="3"/>
      <c r="P101" s="3"/>
    </row>
    <row r="102" spans="1:19" x14ac:dyDescent="0.2">
      <c r="J102" s="3"/>
      <c r="L102" s="3"/>
      <c r="N102" s="3"/>
      <c r="P102" s="3"/>
    </row>
  </sheetData>
  <phoneticPr fontId="0" type="noConversion"/>
  <printOptions horizontalCentered="1"/>
  <pageMargins left="0.36" right="0.37" top="0.63" bottom="0.56000000000000005" header="0.5" footer="0.5"/>
  <pageSetup scale="44" orientation="portrait" horizontalDpi="4294967292" verticalDpi="300" r:id="rId1"/>
  <headerFooter alignWithMargins="0">
    <oddHeader>&amp;L&amp;"Arial,Bold"&amp;14ATTACHMENT B to Guidelines and Standards for Cost Recovery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Template Sample</vt:lpstr>
      <vt:lpstr>Acc Rec TOTALS</vt:lpstr>
      <vt:lpstr>'Acc Rec TOTALS'!Print_Area</vt:lpstr>
      <vt:lpstr>'Template Sample'!Print_Area</vt:lpstr>
      <vt:lpstr>'Acc Rec TOTALS'!Print_Titles</vt:lpstr>
      <vt:lpstr>'Template Sample'!Print_Titles</vt:lpstr>
    </vt:vector>
  </TitlesOfParts>
  <Company>Superior Court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Overbay</dc:creator>
  <cp:keywords>Enhanced Collections</cp:keywords>
  <cp:lastModifiedBy>Jones, LaFatima</cp:lastModifiedBy>
  <cp:lastPrinted>2021-12-21T17:51:26Z</cp:lastPrinted>
  <dcterms:created xsi:type="dcterms:W3CDTF">2005-02-16T22:48:44Z</dcterms:created>
  <dcterms:modified xsi:type="dcterms:W3CDTF">2022-01-03T22:56:57Z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